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8736" firstSheet="30" activeTab="38"/>
  </bookViews>
  <sheets>
    <sheet name="Sheet1" sheetId="1" r:id="rId1"/>
    <sheet name="rio-info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dac2002-14" sheetId="16" r:id="rId16"/>
    <sheet name="australia" sheetId="17" r:id="rId17"/>
    <sheet name="austria" sheetId="18" r:id="rId18"/>
    <sheet name="belgium" sheetId="19" r:id="rId19"/>
    <sheet name="canada" sheetId="20" r:id="rId20"/>
    <sheet name="denmark" sheetId="21" r:id="rId21"/>
    <sheet name="finland" sheetId="22" r:id="rId22"/>
    <sheet name="france" sheetId="23" r:id="rId23"/>
    <sheet name="germany" sheetId="24" r:id="rId24"/>
    <sheet name="italy" sheetId="25" r:id="rId25"/>
    <sheet name="japan" sheetId="26" r:id="rId26"/>
    <sheet name="korea" sheetId="27" r:id="rId27"/>
    <sheet name="netherlands" sheetId="28" r:id="rId28"/>
    <sheet name="newzealand" sheetId="29" r:id="rId29"/>
    <sheet name="norway" sheetId="30" r:id="rId30"/>
    <sheet name="portugal" sheetId="31" r:id="rId31"/>
    <sheet name="spain" sheetId="32" r:id="rId32"/>
    <sheet name="sweden" sheetId="33" r:id="rId33"/>
    <sheet name="switzerland" sheetId="34" r:id="rId34"/>
    <sheet name="unitedkingdom" sheetId="35" r:id="rId35"/>
    <sheet name="unitedstates" sheetId="36" r:id="rId36"/>
    <sheet name="euinstitutions" sheetId="37" r:id="rId37"/>
    <sheet name="screen-rates" sheetId="38" r:id="rId38"/>
    <sheet name="Sheet2" sheetId="39" r:id="rId39"/>
    <sheet name="Sheet3" sheetId="40" r:id="rId40"/>
    <sheet name="Sheet4" sheetId="41" r:id="rId41"/>
  </sheets>
  <definedNames/>
  <calcPr fullCalcOnLoad="1"/>
</workbook>
</file>

<file path=xl/sharedStrings.xml><?xml version="1.0" encoding="utf-8"?>
<sst xmlns="http://schemas.openxmlformats.org/spreadsheetml/2006/main" count="4205" uniqueCount="972">
  <si>
    <t>region</t>
  </si>
  <si>
    <t xml:space="preserve">Country Name </t>
  </si>
  <si>
    <t>asia</t>
  </si>
  <si>
    <t xml:space="preserve">Afghanistan  </t>
  </si>
  <si>
    <t>eastern</t>
  </si>
  <si>
    <t xml:space="preserve">Albania  </t>
  </si>
  <si>
    <t>africa</t>
  </si>
  <si>
    <t xml:space="preserve">Algeria  </t>
  </si>
  <si>
    <t>western</t>
  </si>
  <si>
    <t xml:space="preserve">Andorra  </t>
  </si>
  <si>
    <t xml:space="preserve">Angola  </t>
  </si>
  <si>
    <t>latin</t>
  </si>
  <si>
    <t xml:space="preserve">Antigua and Barbuda  </t>
  </si>
  <si>
    <t xml:space="preserve">Argentina  </t>
  </si>
  <si>
    <t xml:space="preserve">Armenia  </t>
  </si>
  <si>
    <t xml:space="preserve">Australia  </t>
  </si>
  <si>
    <t xml:space="preserve">Austria  </t>
  </si>
  <si>
    <t xml:space="preserve">Azerbaijan  </t>
  </si>
  <si>
    <t xml:space="preserve">Bahamas  </t>
  </si>
  <si>
    <t xml:space="preserve">Bahrain  </t>
  </si>
  <si>
    <t xml:space="preserve">Bangladesh  </t>
  </si>
  <si>
    <t xml:space="preserve">Barbados  </t>
  </si>
  <si>
    <t xml:space="preserve">Belarus  </t>
  </si>
  <si>
    <t xml:space="preserve">Belgium  </t>
  </si>
  <si>
    <t xml:space="preserve">Belize  </t>
  </si>
  <si>
    <t xml:space="preserve">Benin  </t>
  </si>
  <si>
    <t xml:space="preserve">Bhutan  </t>
  </si>
  <si>
    <t xml:space="preserve">Bolivia (Plurinational State of)  </t>
  </si>
  <si>
    <t xml:space="preserve">Bosnia and Herzegovina  </t>
  </si>
  <si>
    <t xml:space="preserve">Botswana  </t>
  </si>
  <si>
    <t xml:space="preserve">Brazil  </t>
  </si>
  <si>
    <t xml:space="preserve">Brunei Darussalam  </t>
  </si>
  <si>
    <t xml:space="preserve">Bulgaria  </t>
  </si>
  <si>
    <t xml:space="preserve">Burkina Faso  </t>
  </si>
  <si>
    <t xml:space="preserve">Burundi  </t>
  </si>
  <si>
    <t xml:space="preserve">Cabo Verde  </t>
  </si>
  <si>
    <t xml:space="preserve">Cambodia  </t>
  </si>
  <si>
    <t xml:space="preserve">Cameroon  </t>
  </si>
  <si>
    <t xml:space="preserve">Canada  </t>
  </si>
  <si>
    <t xml:space="preserve">Central African Republic  </t>
  </si>
  <si>
    <t xml:space="preserve">Chad  </t>
  </si>
  <si>
    <t xml:space="preserve">Chile  </t>
  </si>
  <si>
    <t xml:space="preserve">China  </t>
  </si>
  <si>
    <t xml:space="preserve">Colombia  </t>
  </si>
  <si>
    <t xml:space="preserve">Comoros  </t>
  </si>
  <si>
    <t xml:space="preserve">Congo  </t>
  </si>
  <si>
    <t xml:space="preserve">Cook Islands  </t>
  </si>
  <si>
    <t xml:space="preserve">Costa Rica  </t>
  </si>
  <si>
    <t xml:space="preserve">Côte d'Ivoire  </t>
  </si>
  <si>
    <t xml:space="preserve">Croatia  </t>
  </si>
  <si>
    <t xml:space="preserve">Cuba  </t>
  </si>
  <si>
    <t xml:space="preserve">Cyprus  </t>
  </si>
  <si>
    <t xml:space="preserve">Czech Republic  </t>
  </si>
  <si>
    <t xml:space="preserve">Democratic People's Republic of Korea  </t>
  </si>
  <si>
    <t xml:space="preserve">Democratic Republic of the Congo  </t>
  </si>
  <si>
    <t xml:space="preserve">Denmark  </t>
  </si>
  <si>
    <t xml:space="preserve">Djibouti  </t>
  </si>
  <si>
    <t xml:space="preserve">Dominica  </t>
  </si>
  <si>
    <t xml:space="preserve">Dominican Republic  </t>
  </si>
  <si>
    <t xml:space="preserve">Ecuador  </t>
  </si>
  <si>
    <t xml:space="preserve">Egypt  </t>
  </si>
  <si>
    <t xml:space="preserve">El Salvador  </t>
  </si>
  <si>
    <t xml:space="preserve">Equatorial Guinea  </t>
  </si>
  <si>
    <t xml:space="preserve">Eritrea  </t>
  </si>
  <si>
    <t xml:space="preserve">Estonia  </t>
  </si>
  <si>
    <t xml:space="preserve">Ethiopia  </t>
  </si>
  <si>
    <t xml:space="preserve">European Union  </t>
  </si>
  <si>
    <t xml:space="preserve">Fiji  </t>
  </si>
  <si>
    <t xml:space="preserve">Finland  </t>
  </si>
  <si>
    <t xml:space="preserve">France  </t>
  </si>
  <si>
    <t xml:space="preserve">Gabon  </t>
  </si>
  <si>
    <t xml:space="preserve">Gambia  </t>
  </si>
  <si>
    <t xml:space="preserve">Georgia  </t>
  </si>
  <si>
    <t xml:space="preserve">Germany  </t>
  </si>
  <si>
    <t xml:space="preserve">Ghana  </t>
  </si>
  <si>
    <t xml:space="preserve">Greece  </t>
  </si>
  <si>
    <t xml:space="preserve">Grenada  </t>
  </si>
  <si>
    <t xml:space="preserve">Guatemala  </t>
  </si>
  <si>
    <t xml:space="preserve">Guinea  </t>
  </si>
  <si>
    <t xml:space="preserve">Guinea-Bissau  </t>
  </si>
  <si>
    <t xml:space="preserve">Guyana  </t>
  </si>
  <si>
    <t xml:space="preserve">Haiti  </t>
  </si>
  <si>
    <t xml:space="preserve">Honduras  </t>
  </si>
  <si>
    <t xml:space="preserve">Hungary  </t>
  </si>
  <si>
    <t xml:space="preserve">Iceland  </t>
  </si>
  <si>
    <t xml:space="preserve">India  </t>
  </si>
  <si>
    <t xml:space="preserve">Indonesia  </t>
  </si>
  <si>
    <t xml:space="preserve">Iran (Islamic Republic of)  </t>
  </si>
  <si>
    <t xml:space="preserve">Iraq  </t>
  </si>
  <si>
    <t xml:space="preserve">Ireland  </t>
  </si>
  <si>
    <t xml:space="preserve">Israel  </t>
  </si>
  <si>
    <t xml:space="preserve">Italy  </t>
  </si>
  <si>
    <t xml:space="preserve">Jamaica  </t>
  </si>
  <si>
    <t xml:space="preserve">Japan  </t>
  </si>
  <si>
    <t xml:space="preserve">Jordan  </t>
  </si>
  <si>
    <t xml:space="preserve">Kazakhstan  </t>
  </si>
  <si>
    <t xml:space="preserve">Kenya  </t>
  </si>
  <si>
    <t xml:space="preserve">Kiribati  </t>
  </si>
  <si>
    <t xml:space="preserve">Kuwait  </t>
  </si>
  <si>
    <t xml:space="preserve">Kyrgyzstan  </t>
  </si>
  <si>
    <t xml:space="preserve">Lao People's Democratic Republic  </t>
  </si>
  <si>
    <t xml:space="preserve">Latvia  </t>
  </si>
  <si>
    <t xml:space="preserve">Lebanon  </t>
  </si>
  <si>
    <t xml:space="preserve">Lesotho  </t>
  </si>
  <si>
    <t xml:space="preserve">Liberia  </t>
  </si>
  <si>
    <t xml:space="preserve">Libya  </t>
  </si>
  <si>
    <t xml:space="preserve">Liechtenstein  </t>
  </si>
  <si>
    <t xml:space="preserve">Lithuania  </t>
  </si>
  <si>
    <t xml:space="preserve">Luxembourg  </t>
  </si>
  <si>
    <t xml:space="preserve">Madagascar  </t>
  </si>
  <si>
    <t xml:space="preserve">Malawi  </t>
  </si>
  <si>
    <t xml:space="preserve">Malaysia  </t>
  </si>
  <si>
    <t xml:space="preserve">Maldives  </t>
  </si>
  <si>
    <t xml:space="preserve">Mali  </t>
  </si>
  <si>
    <t xml:space="preserve">Malta  </t>
  </si>
  <si>
    <t xml:space="preserve">Marshall Islands  </t>
  </si>
  <si>
    <t xml:space="preserve">Mauritania  </t>
  </si>
  <si>
    <t xml:space="preserve">Mauritius  </t>
  </si>
  <si>
    <t xml:space="preserve">Mexico  </t>
  </si>
  <si>
    <t xml:space="preserve">Micronesia (Federated States of)  </t>
  </si>
  <si>
    <t xml:space="preserve">Monaco  </t>
  </si>
  <si>
    <t xml:space="preserve">Mongolia  </t>
  </si>
  <si>
    <t xml:space="preserve">Montenegro  </t>
  </si>
  <si>
    <t xml:space="preserve">Morocco  </t>
  </si>
  <si>
    <t xml:space="preserve">Mozambique  </t>
  </si>
  <si>
    <t xml:space="preserve">Myanmar  </t>
  </si>
  <si>
    <t xml:space="preserve">Namibia  </t>
  </si>
  <si>
    <t xml:space="preserve">Nauru  </t>
  </si>
  <si>
    <t xml:space="preserve">Nepal  </t>
  </si>
  <si>
    <t xml:space="preserve">Netherlands  </t>
  </si>
  <si>
    <t xml:space="preserve">New Zealand  </t>
  </si>
  <si>
    <t xml:space="preserve">Nicaragua  </t>
  </si>
  <si>
    <t xml:space="preserve">Niger  </t>
  </si>
  <si>
    <t xml:space="preserve">Nigeria  </t>
  </si>
  <si>
    <t xml:space="preserve">Niue  </t>
  </si>
  <si>
    <t xml:space="preserve">Norway  </t>
  </si>
  <si>
    <t xml:space="preserve">Oman  </t>
  </si>
  <si>
    <t xml:space="preserve">Pakistan  </t>
  </si>
  <si>
    <t xml:space="preserve">Palau  </t>
  </si>
  <si>
    <t xml:space="preserve">Panama  </t>
  </si>
  <si>
    <t xml:space="preserve">Papua New Guinea  </t>
  </si>
  <si>
    <t xml:space="preserve">Paraguay  </t>
  </si>
  <si>
    <t xml:space="preserve">Peru  </t>
  </si>
  <si>
    <t xml:space="preserve">Philippines  </t>
  </si>
  <si>
    <t xml:space="preserve">Poland  </t>
  </si>
  <si>
    <t xml:space="preserve">Portugal  </t>
  </si>
  <si>
    <t xml:space="preserve">Qatar  </t>
  </si>
  <si>
    <t xml:space="preserve">Republic of Korea  </t>
  </si>
  <si>
    <t xml:space="preserve">Republic of Moldova  </t>
  </si>
  <si>
    <t xml:space="preserve">Romania  </t>
  </si>
  <si>
    <t xml:space="preserve">Russian Federation  </t>
  </si>
  <si>
    <t xml:space="preserve">Rwanda  </t>
  </si>
  <si>
    <t xml:space="preserve">Saint Kitts and Nevis  </t>
  </si>
  <si>
    <t xml:space="preserve">Saint Lucia  </t>
  </si>
  <si>
    <t xml:space="preserve">Saint Vincent and the Grenadines  </t>
  </si>
  <si>
    <t xml:space="preserve">Samoa  </t>
  </si>
  <si>
    <t xml:space="preserve">San Marino  </t>
  </si>
  <si>
    <t xml:space="preserve">Sao Tome and Principe  </t>
  </si>
  <si>
    <t xml:space="preserve">Saudi Arabia  </t>
  </si>
  <si>
    <t xml:space="preserve">Senegal  </t>
  </si>
  <si>
    <t xml:space="preserve">Serbia  </t>
  </si>
  <si>
    <t xml:space="preserve">Seychelles  </t>
  </si>
  <si>
    <t xml:space="preserve">Sierra Leone  </t>
  </si>
  <si>
    <t xml:space="preserve">Singapore  </t>
  </si>
  <si>
    <t xml:space="preserve">Slovakia  </t>
  </si>
  <si>
    <t xml:space="preserve">Slovenia  </t>
  </si>
  <si>
    <t xml:space="preserve">Solomon Islands  </t>
  </si>
  <si>
    <t xml:space="preserve">Somalia  </t>
  </si>
  <si>
    <t xml:space="preserve">South Africa  </t>
  </si>
  <si>
    <t xml:space="preserve">South Sudan  </t>
  </si>
  <si>
    <t xml:space="preserve">Spain  </t>
  </si>
  <si>
    <t xml:space="preserve">Sri Lanka  </t>
  </si>
  <si>
    <t xml:space="preserve">State of Palestine  </t>
  </si>
  <si>
    <t xml:space="preserve">Sudan  </t>
  </si>
  <si>
    <t xml:space="preserve">Suriname  </t>
  </si>
  <si>
    <t xml:space="preserve">Swaziland  </t>
  </si>
  <si>
    <t xml:space="preserve">Sweden  </t>
  </si>
  <si>
    <t xml:space="preserve">Switzerland  </t>
  </si>
  <si>
    <t xml:space="preserve">Syrian Arab Republic  </t>
  </si>
  <si>
    <t xml:space="preserve">Tajikistan  </t>
  </si>
  <si>
    <t xml:space="preserve">Thailand  </t>
  </si>
  <si>
    <t xml:space="preserve">The former Yugoslav Republic of Macedonia  </t>
  </si>
  <si>
    <t xml:space="preserve">Timor-Leste  </t>
  </si>
  <si>
    <t xml:space="preserve">Togo  </t>
  </si>
  <si>
    <t xml:space="preserve">Tonga  </t>
  </si>
  <si>
    <t xml:space="preserve">Trinidad and Tobago  </t>
  </si>
  <si>
    <t xml:space="preserve">Tunisia  </t>
  </si>
  <si>
    <t xml:space="preserve">Turkey  </t>
  </si>
  <si>
    <t xml:space="preserve">Turkmenistan  </t>
  </si>
  <si>
    <t xml:space="preserve">Tuvalu  </t>
  </si>
  <si>
    <t xml:space="preserve">Uganda  </t>
  </si>
  <si>
    <t xml:space="preserve">Ukraine  </t>
  </si>
  <si>
    <t xml:space="preserve">United Arab Emirates  </t>
  </si>
  <si>
    <t xml:space="preserve">United Kingdom of Great Britain and Northern Ireland  </t>
  </si>
  <si>
    <t xml:space="preserve">United Republic of Tanzania  </t>
  </si>
  <si>
    <t xml:space="preserve">Uruguay  </t>
  </si>
  <si>
    <t xml:space="preserve">Uzbekistan  </t>
  </si>
  <si>
    <t xml:space="preserve">Vanuatu  </t>
  </si>
  <si>
    <t xml:space="preserve">Venezuela (Bolivarian Republic of)  </t>
  </si>
  <si>
    <t xml:space="preserve">Viet Nam  </t>
  </si>
  <si>
    <t xml:space="preserve">Yemen  </t>
  </si>
  <si>
    <t xml:space="preserve">Zambia  </t>
  </si>
  <si>
    <t xml:space="preserve">Zimbabwe  </t>
  </si>
  <si>
    <t xml:space="preserve">Holy See  </t>
  </si>
  <si>
    <t xml:space="preserve">United States of America  </t>
  </si>
  <si>
    <t>DAC members</t>
  </si>
  <si>
    <t>Biodiversity and ecosystem services as a cross-cutting policy</t>
  </si>
  <si>
    <t>Australia</t>
  </si>
  <si>
    <t>Requirement by Environment Protection and Biodiversity Conservation Act; Environment Management Guide for Australia's Aid Program</t>
  </si>
  <si>
    <t>Austria</t>
  </si>
  <si>
    <t>The 2009 Strategic Guidelines on Environment and Development</t>
  </si>
  <si>
    <t>Belgium</t>
  </si>
  <si>
    <t>Law on International Co-operation includes the environment; Co-ordination Committee of International Environment Policy</t>
  </si>
  <si>
    <t>Canada</t>
  </si>
  <si>
    <t>Increasing environmental sustainability is one of Canada's crosscutting themes for international development</t>
  </si>
  <si>
    <t>Czech Republic</t>
  </si>
  <si>
    <t>Official aid provided through the Ministry of the Environment</t>
  </si>
  <si>
    <t>Denmark</t>
  </si>
  <si>
    <t>The main priority of Danish development assistance includes environmental assistance</t>
  </si>
  <si>
    <t>EU Institutions</t>
  </si>
  <si>
    <t>EU Council Conclusions on Integrating Environment in Development Cooperation</t>
  </si>
  <si>
    <t>Finland</t>
  </si>
  <si>
    <t>Finnish Development Policy Guidelines for Environment</t>
  </si>
  <si>
    <t>France</t>
  </si>
  <si>
    <t>“Environment and natural resources” is the first sector for AFD in terms of ODA funding</t>
  </si>
  <si>
    <t>Germany</t>
  </si>
  <si>
    <t>Joint Environmental and Climate Assessment</t>
  </si>
  <si>
    <t>Greece</t>
  </si>
  <si>
    <t>Protecting the environment and natural resources is one of the six major objectives defined for Greek development assistance</t>
  </si>
  <si>
    <t>Iceland</t>
  </si>
  <si>
    <t>Ireland</t>
  </si>
  <si>
    <t>Irish Aid Environment Policy for Sustainable Development</t>
  </si>
  <si>
    <t>Italy</t>
  </si>
  <si>
    <t>Environment as a priority in the Programming Guidelines for Development Co-operation</t>
  </si>
  <si>
    <t>Japan</t>
  </si>
  <si>
    <t>ODA Charter emphasises the importance of sustainable development and environmental conservation.</t>
  </si>
  <si>
    <t>Korea</t>
  </si>
  <si>
    <t>Environment as a cross-cutting issue in the Mid-term ODA Policy for 2011-2015</t>
  </si>
  <si>
    <t>Luxembourg</t>
  </si>
  <si>
    <t>Strategies relating to the environment and climate change</t>
  </si>
  <si>
    <t>Netherlands</t>
  </si>
  <si>
    <t>International Policy Programme on Biodiversity in the Netherlands</t>
  </si>
  <si>
    <t>New Zealand</t>
  </si>
  <si>
    <t>Environment as a crosscutting issue in the New Zealand aid programme</t>
  </si>
  <si>
    <t>Norway</t>
  </si>
  <si>
    <t>The Government elaborated a white paper covering a thematic priority: environment and climate change</t>
  </si>
  <si>
    <t>Poland</t>
  </si>
  <si>
    <t>Portugal</t>
  </si>
  <si>
    <t>Whole-of-government strategy on the environment</t>
  </si>
  <si>
    <t>Slovak Republic</t>
  </si>
  <si>
    <t>Slovenia</t>
  </si>
  <si>
    <t>Thematic priorities include protecting the environment</t>
  </si>
  <si>
    <t>Spain</t>
  </si>
  <si>
    <t>Plan Director de la Cooperación Española (2013-2016) promotes the integration of the environment as a cross-cutting issue</t>
  </si>
  <si>
    <t>Sweden</t>
  </si>
  <si>
    <t xml:space="preserve">Environment and climate change was identified as one of three thematic priorities </t>
  </si>
  <si>
    <t>Switzerland</t>
  </si>
  <si>
    <t>SDC’s Climate, Environment and Disaster Risk Reduction Integration Guidance (CEDRIC)</t>
  </si>
  <si>
    <t>United Kingdom</t>
  </si>
  <si>
    <t>United States</t>
  </si>
  <si>
    <t>Environmental impact assessments are required by law through the Code of Federal Regulations</t>
  </si>
  <si>
    <t>Multinational Organisations</t>
  </si>
  <si>
    <t>AfDB and AfDF</t>
  </si>
  <si>
    <t>African Development Bank’s Integrated Safeguards System: Policy Statement and Operational Safeguards (2013)</t>
  </si>
  <si>
    <t>Arab Fund (AFESD)</t>
  </si>
  <si>
    <t>AsDB and AsDB Special Funds</t>
  </si>
  <si>
    <t>Environment Operational Directions 2013–2020; Environmental and Social Safeguards</t>
  </si>
  <si>
    <t>BADEA</t>
  </si>
  <si>
    <t>CarDB</t>
  </si>
  <si>
    <t>EBRD</t>
  </si>
  <si>
    <t>Environmental and Social Safeguards; Environmental and Social Policy 2008; Environmental and Social Procedures, April 2010</t>
  </si>
  <si>
    <t>FAO</t>
  </si>
  <si>
    <t>Environmental and Social Safeguards; Reviewed Strategic Framework 2010-19</t>
  </si>
  <si>
    <t>IAEA</t>
  </si>
  <si>
    <t>Guidelines for Remediation Strategies to Reduce the Radiological Consequences of Environmental Contamination, Technical Reports Series 475</t>
  </si>
  <si>
    <t>IBRD and IDA</t>
  </si>
  <si>
    <t>Environment Strategy 2012-2022: Toward a Clean, Green Resilient World (2012); OP 4.01 - Environmental Assessment; OP 4.03 - Performance Standards for Private Sector Activities; OP 4.04 - Natural Habitats; OP 4.07 - Water Resources Management; OP 4.09 - Pest Management; OP 4.10 - Indigenous Peoples; OP 4.36 - Forests; OP 4.37 - Safety of Dams; OP 7.50 - Projects on International Waterways</t>
  </si>
  <si>
    <t>IDB and IDB Sp.Fund</t>
  </si>
  <si>
    <t>Environmental and Social Safeguards; Establishment of the BES Program and the Multidonor Fund</t>
  </si>
  <si>
    <t>IFAD</t>
  </si>
  <si>
    <t>Environmental and Social Safeguards; Climate change strategy; IFAD Strategic Framework 2011-2015</t>
  </si>
  <si>
    <t>IFC</t>
  </si>
  <si>
    <t>IFC Performance Standards on Environmental and Social Sustainability - Effective January 1, 2012</t>
  </si>
  <si>
    <t>IMF and IMF (Concessional Trust Funds)</t>
  </si>
  <si>
    <t>Islamic Development Bank</t>
  </si>
  <si>
    <t>Nordic Development Fund</t>
  </si>
  <si>
    <t>OPEC Fund for International Development (OFID)</t>
  </si>
  <si>
    <t>UNDP</t>
  </si>
  <si>
    <t>Environmental and Social Safeguards; United Nations Development Programme Biodiversity and Ecosystems Global Framework 2012-2020</t>
  </si>
  <si>
    <t>UNECE</t>
  </si>
  <si>
    <t>UNEP</t>
  </si>
  <si>
    <t>Environmental and Social Safeguards</t>
  </si>
  <si>
    <t xml:space="preserve">UNFPA   </t>
  </si>
  <si>
    <t>Population Matters for Sustainable Development</t>
  </si>
  <si>
    <t xml:space="preserve">UNHCR   </t>
  </si>
  <si>
    <t>UNICEF</t>
  </si>
  <si>
    <t>United Nations Peacebuilding Fund (PBF)</t>
  </si>
  <si>
    <t>United Nations Regular Programme for Technical Assistance (UNTA)</t>
  </si>
  <si>
    <t>WFP</t>
  </si>
  <si>
    <t>WHO</t>
  </si>
  <si>
    <t>Biodiversity and health</t>
  </si>
  <si>
    <t>Sorry, the query is too large to fit into the Excel cell. You will not be able to update your table with the .Stat Populator.</t>
  </si>
  <si>
    <t>Dataset: Aid activities targeting Global Environmental Objectives</t>
  </si>
  <si>
    <t>Recipient</t>
  </si>
  <si>
    <t>Developing Countries, Total</t>
  </si>
  <si>
    <t>Sector</t>
  </si>
  <si>
    <t>1000: Total All Sectors</t>
  </si>
  <si>
    <t>Marker</t>
  </si>
  <si>
    <t>Biodiversity</t>
  </si>
  <si>
    <t>Amount type</t>
  </si>
  <si>
    <t>Current Prices</t>
  </si>
  <si>
    <t>Year</t>
  </si>
  <si>
    <t>2014</t>
  </si>
  <si>
    <t>Unit</t>
  </si>
  <si>
    <t>US Dollar, Millions</t>
  </si>
  <si>
    <t>Score</t>
  </si>
  <si>
    <t>Principal</t>
  </si>
  <si>
    <t>Significant</t>
  </si>
  <si>
    <t>Screened, not targeted</t>
  </si>
  <si>
    <t>Not screened</t>
  </si>
  <si>
    <t>Donor</t>
  </si>
  <si>
    <t/>
  </si>
  <si>
    <t>DAC members, Total</t>
  </si>
  <si>
    <t xml:space="preserve">  Australia</t>
  </si>
  <si>
    <t xml:space="preserve">  Austria</t>
  </si>
  <si>
    <t xml:space="preserve">  Belgium</t>
  </si>
  <si>
    <t xml:space="preserve">  Canada</t>
  </si>
  <si>
    <t xml:space="preserve">  Czech Republic</t>
  </si>
  <si>
    <t xml:space="preserve">  Denmark</t>
  </si>
  <si>
    <t xml:space="preserve">  Finland</t>
  </si>
  <si>
    <t xml:space="preserve">  France</t>
  </si>
  <si>
    <t xml:space="preserve">  Germany</t>
  </si>
  <si>
    <t xml:space="preserve">  Greece</t>
  </si>
  <si>
    <t>..</t>
  </si>
  <si>
    <t xml:space="preserve">  Iceland</t>
  </si>
  <si>
    <t xml:space="preserve">  Ireland</t>
  </si>
  <si>
    <t xml:space="preserve">  Italy</t>
  </si>
  <si>
    <t xml:space="preserve">  Japan</t>
  </si>
  <si>
    <t xml:space="preserve">  Korea</t>
  </si>
  <si>
    <t xml:space="preserve">  Luxembourg</t>
  </si>
  <si>
    <t xml:space="preserve">  Netherlands</t>
  </si>
  <si>
    <t xml:space="preserve">  New Zealand</t>
  </si>
  <si>
    <t xml:space="preserve">  Norway</t>
  </si>
  <si>
    <t xml:space="preserve">  Poland</t>
  </si>
  <si>
    <t xml:space="preserve">  Portugal</t>
  </si>
  <si>
    <t xml:space="preserve">  Slovak Republic</t>
  </si>
  <si>
    <t xml:space="preserve">  Slovenia</t>
  </si>
  <si>
    <t xml:space="preserve">  Spain</t>
  </si>
  <si>
    <t xml:space="preserve">  Sweden</t>
  </si>
  <si>
    <t xml:space="preserve">  Switzerland</t>
  </si>
  <si>
    <t xml:space="preserve">  United Kingdom</t>
  </si>
  <si>
    <t xml:space="preserve">  United States</t>
  </si>
  <si>
    <t xml:space="preserve">  EU Institutions</t>
  </si>
  <si>
    <t>Data extracted on 01 Nov 2016 15:07 UTC (GMT) from OECD.Stat</t>
  </si>
  <si>
    <t>2002</t>
  </si>
  <si>
    <t>Data extracted on 01 Nov 2016 15:08 UTC (GMT) from OECD.Stat</t>
  </si>
  <si>
    <t>2003</t>
  </si>
  <si>
    <t>Data extracted on 01 Nov 2016 15:10 UTC (GMT) from OECD.Stat</t>
  </si>
  <si>
    <t>2004</t>
  </si>
  <si>
    <t>Data extracted on 01 Nov 2016 15:11 UTC (GMT) from OECD.Stat</t>
  </si>
  <si>
    <t>2005</t>
  </si>
  <si>
    <t>Data extracted on 01 Nov 2016 15:12 UTC (GMT) from OECD.Stat</t>
  </si>
  <si>
    <t>2006</t>
  </si>
  <si>
    <t>Data extracted on 01 Nov 2016 15:13 UTC (GMT) from OECD.Stat</t>
  </si>
  <si>
    <t>2007</t>
  </si>
  <si>
    <t>Data extracted on 01 Nov 2016 15:14 UTC (GMT) from OECD.Stat</t>
  </si>
  <si>
    <t>2008</t>
  </si>
  <si>
    <t>Data extracted on 01 Nov 2016 15:15 UTC (GMT) from OECD.Stat</t>
  </si>
  <si>
    <t>2009</t>
  </si>
  <si>
    <t>2013</t>
  </si>
  <si>
    <t>Data extracted on 01 Nov 2016 20:09 UTC (GMT) from OECD.Stat</t>
  </si>
  <si>
    <t>2012</t>
  </si>
  <si>
    <t>Data extracted on 01 Nov 2016 20:11 UTC (GMT) from OECD.Stat</t>
  </si>
  <si>
    <t>2011</t>
  </si>
  <si>
    <t>Data extracted on 01 Nov 2016 20:12 UTC (GMT) from OECD.Stat</t>
  </si>
  <si>
    <t>2010</t>
  </si>
  <si>
    <t>Data extracted on 01 Nov 2016 20:13 UTC (GMT) from OECD.Stat</t>
  </si>
  <si>
    <t>Screened</t>
  </si>
  <si>
    <t>Marked/total</t>
  </si>
  <si>
    <t>Marked/screened</t>
  </si>
  <si>
    <t>Not screened/screened</t>
  </si>
  <si>
    <t xml:space="preserve"> </t>
  </si>
  <si>
    <t>DAC</t>
  </si>
  <si>
    <t>Total</t>
  </si>
  <si>
    <t>Screened/total</t>
  </si>
  <si>
    <t>PrincipalSignificant</t>
  </si>
  <si>
    <t>DAC members, total</t>
  </si>
  <si>
    <t>Screened/total ODA</t>
  </si>
  <si>
    <t>Screening rates</t>
  </si>
  <si>
    <t>Principal/total screened</t>
  </si>
  <si>
    <t>Significant/total screened</t>
  </si>
  <si>
    <t>Agencies</t>
  </si>
  <si>
    <t>Acronym</t>
  </si>
  <si>
    <t>Data</t>
  </si>
  <si>
    <t>Number of projects</t>
  </si>
  <si>
    <t>Attorney-General</t>
  </si>
  <si>
    <t>AG</t>
  </si>
  <si>
    <t>Australian government</t>
  </si>
  <si>
    <t>Aus Gov</t>
  </si>
  <si>
    <t>2002-2014</t>
  </si>
  <si>
    <t>Export Finance and Insurance Corporation</t>
  </si>
  <si>
    <t>EFIC</t>
  </si>
  <si>
    <t>Miscellaneous</t>
  </si>
  <si>
    <t>MISC</t>
  </si>
  <si>
    <t>2012-2014</t>
  </si>
  <si>
    <t>Federal Ministry of Finance</t>
  </si>
  <si>
    <t>BMF</t>
  </si>
  <si>
    <t>2004-2015</t>
  </si>
  <si>
    <t>Various ministries</t>
  </si>
  <si>
    <t>MIN</t>
  </si>
  <si>
    <t>2002-2011</t>
  </si>
  <si>
    <t>Federal Government of Austria</t>
  </si>
  <si>
    <t>BReg</t>
  </si>
  <si>
    <t>2011-2013</t>
  </si>
  <si>
    <t>Oesterreichische Kontrollbank AG</t>
  </si>
  <si>
    <t>OeKB</t>
  </si>
  <si>
    <t>Federal Ministry for Europe, Integration and Foreign Affairs</t>
  </si>
  <si>
    <t>BMeiA</t>
  </si>
  <si>
    <t>2002-2015</t>
  </si>
  <si>
    <t>Provincial governments, local communities</t>
  </si>
  <si>
    <t>Reg</t>
  </si>
  <si>
    <t>Federal Chancellery</t>
  </si>
  <si>
    <t>BKA</t>
  </si>
  <si>
    <t>2013-2015</t>
  </si>
  <si>
    <t>Austrian Development Agency</t>
  </si>
  <si>
    <t>ADA</t>
  </si>
  <si>
    <t>Education and Science Ministry</t>
  </si>
  <si>
    <t>BM/BWK</t>
  </si>
  <si>
    <t>2004-2006</t>
  </si>
  <si>
    <t>Federal Ministry for Agriculture, Forestry, Environment and Water Management</t>
  </si>
  <si>
    <t>BMLFUW</t>
  </si>
  <si>
    <t>2005-2015</t>
  </si>
  <si>
    <t>Ministry of Defense and Sports</t>
  </si>
  <si>
    <t>BMLVS</t>
  </si>
  <si>
    <t>Ministry of Interior</t>
  </si>
  <si>
    <t>BMI</t>
  </si>
  <si>
    <t>Austrian Development Bank</t>
  </si>
  <si>
    <t>OeEB</t>
  </si>
  <si>
    <t>2010-2015</t>
  </si>
  <si>
    <t>Ministry for Education, Arts and Culture</t>
  </si>
  <si>
    <t>BM:UKK</t>
  </si>
  <si>
    <t>Ministry for Science, Research and Economy</t>
  </si>
  <si>
    <t>BMWFW</t>
  </si>
  <si>
    <t>2007-2015</t>
  </si>
  <si>
    <t>Federal Ministry of Education and Women's Affairs</t>
  </si>
  <si>
    <t>BMBF</t>
  </si>
  <si>
    <t>2002-2012</t>
  </si>
  <si>
    <t>Directorate General for Co-operation and Development</t>
  </si>
  <si>
    <t>DGCD</t>
  </si>
  <si>
    <t>Official Federal Service of Foreign Affaires (excl. DGCD)</t>
  </si>
  <si>
    <t>SPAE</t>
  </si>
  <si>
    <t>2004-2014</t>
  </si>
  <si>
    <t>Official Federal Service of Finance</t>
  </si>
  <si>
    <t>SPFF</t>
  </si>
  <si>
    <t>2005-2006</t>
  </si>
  <si>
    <t>Ducroire National Office</t>
  </si>
  <si>
    <t>OND</t>
  </si>
  <si>
    <t>Other Official Federal Services</t>
  </si>
  <si>
    <t>ASPF</t>
  </si>
  <si>
    <t>provinces/municipalities</t>
  </si>
  <si>
    <t>LOC</t>
  </si>
  <si>
    <t>2010-2014</t>
  </si>
  <si>
    <t>Flanders Official Regional Ministries</t>
  </si>
  <si>
    <t>MPRF</t>
  </si>
  <si>
    <t>Walloon Official Regional Ministries</t>
  </si>
  <si>
    <t>MPRW</t>
  </si>
  <si>
    <t>Brussels Official Regional Ministries</t>
  </si>
  <si>
    <t>MPRB</t>
  </si>
  <si>
    <t>German speaking Official Regional Ministries</t>
  </si>
  <si>
    <t>MPRG</t>
  </si>
  <si>
    <t>Canadian International Development Agency</t>
  </si>
  <si>
    <t>CIDA</t>
  </si>
  <si>
    <t>2002-2013</t>
  </si>
  <si>
    <t>International Development Research Centre</t>
  </si>
  <si>
    <t>IDRC</t>
  </si>
  <si>
    <t>Global Affairs Canada</t>
  </si>
  <si>
    <t>GAC</t>
  </si>
  <si>
    <t>2013-2014</t>
  </si>
  <si>
    <t>Department of Finance Canada</t>
  </si>
  <si>
    <t>FIN</t>
  </si>
  <si>
    <t>Foreign Affairs and International Trade Canada</t>
  </si>
  <si>
    <t>DFAIT</t>
  </si>
  <si>
    <t>2009-2012</t>
  </si>
  <si>
    <t>Department of National Defence</t>
  </si>
  <si>
    <t>DND</t>
  </si>
  <si>
    <t>2009-2010</t>
  </si>
  <si>
    <t>Royal Canadian Mounted Police of Canada</t>
  </si>
  <si>
    <t>RCMP</t>
  </si>
  <si>
    <t>Provincial Governments and municipalities</t>
  </si>
  <si>
    <t>GOV</t>
  </si>
  <si>
    <t>2009-2014</t>
  </si>
  <si>
    <t>Export Development Canada</t>
  </si>
  <si>
    <t>EDC</t>
  </si>
  <si>
    <t>Czech Development Agency</t>
  </si>
  <si>
    <t>CZDA</t>
  </si>
  <si>
    <t>2011-2015</t>
  </si>
  <si>
    <t>Ministry of Foreign Affairs</t>
  </si>
  <si>
    <t>MFA</t>
  </si>
  <si>
    <t>Ministry of Finance</t>
  </si>
  <si>
    <t>MOF</t>
  </si>
  <si>
    <t>Miinistry of Education, Youth, Sports</t>
  </si>
  <si>
    <t>MEYS</t>
  </si>
  <si>
    <t>Ministry of the Interior</t>
  </si>
  <si>
    <t>MOI</t>
  </si>
  <si>
    <t>Police</t>
  </si>
  <si>
    <t>Ministry of Defence</t>
  </si>
  <si>
    <t>MD</t>
  </si>
  <si>
    <t>Ministry of Health</t>
  </si>
  <si>
    <t>MH</t>
  </si>
  <si>
    <t>Ministry of Industry and Trade</t>
  </si>
  <si>
    <t>MIT</t>
  </si>
  <si>
    <t>Czech National Bank</t>
  </si>
  <si>
    <t>CNB</t>
  </si>
  <si>
    <t>Ministry of Justice</t>
  </si>
  <si>
    <t>MJ</t>
  </si>
  <si>
    <t>Ministry of Labour and Social Affairs</t>
  </si>
  <si>
    <t>MOLSA</t>
  </si>
  <si>
    <t>Universities</t>
  </si>
  <si>
    <t>Regional Governments and Municipalities</t>
  </si>
  <si>
    <t>2012-2015</t>
  </si>
  <si>
    <t>Ministry of Environment</t>
  </si>
  <si>
    <t>MOE</t>
  </si>
  <si>
    <t>State Office for Nuclear Saftey</t>
  </si>
  <si>
    <t>SUJB</t>
  </si>
  <si>
    <t>Other</t>
  </si>
  <si>
    <t>2005-2014</t>
  </si>
  <si>
    <t xml:space="preserve">Danish International Development Agency </t>
  </si>
  <si>
    <t>DANIDA</t>
  </si>
  <si>
    <t>2002-2005</t>
  </si>
  <si>
    <t>Investment Fund For Developing Countries</t>
  </si>
  <si>
    <t>IFU</t>
  </si>
  <si>
    <t>Other ministries</t>
  </si>
  <si>
    <t>Ministry for immigration, integration, and housing</t>
  </si>
  <si>
    <t>UIBM</t>
  </si>
  <si>
    <t>Eksport Kredit Fonden</t>
  </si>
  <si>
    <t>EKR</t>
  </si>
  <si>
    <t>Commission of the European Communities</t>
  </si>
  <si>
    <t>CEC</t>
  </si>
  <si>
    <t>European Development Fund</t>
  </si>
  <si>
    <t>EDF</t>
  </si>
  <si>
    <t>European Investment Bank</t>
  </si>
  <si>
    <t>EIB</t>
  </si>
  <si>
    <t>Humanitarian Aid Office of the European Commission</t>
  </si>
  <si>
    <t>ECHO</t>
  </si>
  <si>
    <t>Finnish Government</t>
  </si>
  <si>
    <t>FG</t>
  </si>
  <si>
    <t>2008-2014</t>
  </si>
  <si>
    <t>FinnFund</t>
  </si>
  <si>
    <t>FF</t>
  </si>
  <si>
    <t>Other Ministries</t>
  </si>
  <si>
    <t>Other Min.</t>
  </si>
  <si>
    <t>FinnVera</t>
  </si>
  <si>
    <t>GOUV</t>
  </si>
  <si>
    <t>French Development Agency</t>
  </si>
  <si>
    <t>AFD</t>
  </si>
  <si>
    <t>MAE</t>
  </si>
  <si>
    <t>MAE/FSP</t>
  </si>
  <si>
    <t>2002-2006</t>
  </si>
  <si>
    <t>COOP DECENTRALISED</t>
  </si>
  <si>
    <t>COOP DECENTRALISEE</t>
  </si>
  <si>
    <t>Ministry of Economy, Finance and Industry</t>
  </si>
  <si>
    <t>MINEFI</t>
  </si>
  <si>
    <t>MINEFI/NATEXIS</t>
  </si>
  <si>
    <t>Intérieur</t>
  </si>
  <si>
    <t>Ministry of Agriculture</t>
  </si>
  <si>
    <t>AGRI</t>
  </si>
  <si>
    <t>Ministry of Defense</t>
  </si>
  <si>
    <t>DEF</t>
  </si>
  <si>
    <t>Inter-ministerial</t>
  </si>
  <si>
    <t>INTER</t>
  </si>
  <si>
    <t>AUTRES</t>
  </si>
  <si>
    <t>Ministry of Higher education and Research</t>
  </si>
  <si>
    <t>MESR</t>
  </si>
  <si>
    <t>MIN/TRAVAIL</t>
  </si>
  <si>
    <t>MIN/EQUIPEMENT</t>
  </si>
  <si>
    <t>Banque de France</t>
  </si>
  <si>
    <t>MINEFI/BDF</t>
  </si>
  <si>
    <t>Coface</t>
  </si>
  <si>
    <t>Proparco</t>
  </si>
  <si>
    <t>2007-2014</t>
  </si>
  <si>
    <t>Bundesministerium für Wirtschaftliche Zusammenarbeit und Entwicklung</t>
  </si>
  <si>
    <t>BMZ</t>
  </si>
  <si>
    <t>Kreditanstalt für Wiederaufbau</t>
  </si>
  <si>
    <t>KFW</t>
  </si>
  <si>
    <t>German Investment and Development Company</t>
  </si>
  <si>
    <t>DEG</t>
  </si>
  <si>
    <t>Foreign Office</t>
  </si>
  <si>
    <t>F O</t>
  </si>
  <si>
    <t>Federal Ministry for the Env., Nature Conservation and Nuclear Safety</t>
  </si>
  <si>
    <t>BMU</t>
  </si>
  <si>
    <t>Federal States and Local Governments</t>
  </si>
  <si>
    <t>L G</t>
  </si>
  <si>
    <t>Federal Institutions</t>
  </si>
  <si>
    <t>Fed.Inst.</t>
  </si>
  <si>
    <t>2002-2203</t>
  </si>
  <si>
    <t>Deutscher Entwicklungsdienst</t>
  </si>
  <si>
    <t>DED</t>
  </si>
  <si>
    <t>Federal Ministries</t>
  </si>
  <si>
    <t>Fed.Min.</t>
  </si>
  <si>
    <t>Foundations/Societies/Misc. (non federal)</t>
  </si>
  <si>
    <t>Found</t>
  </si>
  <si>
    <t>2002-2003</t>
  </si>
  <si>
    <t>Euler Hermes Kreditversicherungs-AG</t>
  </si>
  <si>
    <t>Euler Hermes</t>
  </si>
  <si>
    <t>Deutsche Gesellschaft für Internationale Zusammenarbeit</t>
  </si>
  <si>
    <t>GIZ</t>
  </si>
  <si>
    <t>Federal Ministry of the Interior</t>
  </si>
  <si>
    <t>Federal Ministry of Justice and Consumer Protection</t>
  </si>
  <si>
    <t>BMVJ</t>
  </si>
  <si>
    <t>Federal Ministry for Economic Affairs and Energy</t>
  </si>
  <si>
    <t>BMWi</t>
  </si>
  <si>
    <t>2014-2015</t>
  </si>
  <si>
    <t>Federal Ministry of Food and Agriculture</t>
  </si>
  <si>
    <t>BMEL</t>
  </si>
  <si>
    <t>Federal Ministry of Defence</t>
  </si>
  <si>
    <t>BMVg</t>
  </si>
  <si>
    <t>Federal Ministry of Family Affairs, Senior Citizens, Women and Youth</t>
  </si>
  <si>
    <t>BMFSFJ</t>
  </si>
  <si>
    <t>Federal Ministry of Health</t>
  </si>
  <si>
    <t>BMG</t>
  </si>
  <si>
    <t>Federal Ministry of Transport and Digital Infrastructure</t>
  </si>
  <si>
    <t>BMVI</t>
  </si>
  <si>
    <t>Federal Ministry of Education and Research</t>
  </si>
  <si>
    <t xml:space="preserve">Federal Government Commissioner for Culture and the Media </t>
  </si>
  <si>
    <t>BKM</t>
  </si>
  <si>
    <t>German Bundestag</t>
  </si>
  <si>
    <t>Bundestag</t>
  </si>
  <si>
    <t>Federal Ministry of Labour and Social Affairs</t>
  </si>
  <si>
    <t>BMAS</t>
  </si>
  <si>
    <t>Federal State of Schleswig-Holstein</t>
  </si>
  <si>
    <t>Schleswig-Holstein</t>
  </si>
  <si>
    <t>City State of Hamburg</t>
  </si>
  <si>
    <t>Hamburg</t>
  </si>
  <si>
    <t>Federal State of Lower-Saxony</t>
  </si>
  <si>
    <t>Niedersachsen</t>
  </si>
  <si>
    <t xml:space="preserve">City State of Bremen </t>
  </si>
  <si>
    <t xml:space="preserve">Bremen </t>
  </si>
  <si>
    <t>Federal State of North Rhine-Westphalia</t>
  </si>
  <si>
    <t>Nordrhein-Westfalen</t>
  </si>
  <si>
    <t>Federal State of Hesse</t>
  </si>
  <si>
    <t>Hessen</t>
  </si>
  <si>
    <t>Federal State of Rhineland-Palatinate</t>
  </si>
  <si>
    <t>Rheinland-Pfalz</t>
  </si>
  <si>
    <t>Federal State of Baden-Württemberg</t>
  </si>
  <si>
    <t>Baden-Württemberg</t>
  </si>
  <si>
    <t>Federal State of Bavaria</t>
  </si>
  <si>
    <t>Bayern</t>
  </si>
  <si>
    <t>Federal State of Saarland</t>
  </si>
  <si>
    <t>Saarland</t>
  </si>
  <si>
    <t>City State of Berlin</t>
  </si>
  <si>
    <t>Berlin</t>
  </si>
  <si>
    <t>Federal State of Brandenburg</t>
  </si>
  <si>
    <t>Brandenburg</t>
  </si>
  <si>
    <t>Federal State of Mecklenburg-West Pomerania</t>
  </si>
  <si>
    <t>Mecklenburg-Vorpommern</t>
  </si>
  <si>
    <t>Federal State of Saxony-Anhalt</t>
  </si>
  <si>
    <t>Sachsen-Anhalt</t>
  </si>
  <si>
    <t>Federal State of Saxony</t>
  </si>
  <si>
    <t>Sachsen</t>
  </si>
  <si>
    <t>Federal State of Thuringia</t>
  </si>
  <si>
    <t>Thüringen</t>
  </si>
  <si>
    <t>MI</t>
  </si>
  <si>
    <t>2003-2009</t>
  </si>
  <si>
    <t>MF</t>
  </si>
  <si>
    <t>Ministry of National Defense</t>
  </si>
  <si>
    <t>MND</t>
  </si>
  <si>
    <t>Ministry of Development, Competitiveness &amp; Shipping</t>
  </si>
  <si>
    <t>MDCS</t>
  </si>
  <si>
    <t>2002-2009</t>
  </si>
  <si>
    <t>Ministry of the Environment, Energy &amp; Climate Change</t>
  </si>
  <si>
    <t>MEECC</t>
  </si>
  <si>
    <t>Ministry of Education, Life Long Learning &amp; Religions</t>
  </si>
  <si>
    <t>MELLLR</t>
  </si>
  <si>
    <t>2004-2011</t>
  </si>
  <si>
    <t>Ministry of Infrastructure, Transport and Networks</t>
  </si>
  <si>
    <t>MITN</t>
  </si>
  <si>
    <t>Ministry of Employment &amp; Social Security</t>
  </si>
  <si>
    <t>MESS</t>
  </si>
  <si>
    <t>Ministry of Health &amp; Social Solidarity</t>
  </si>
  <si>
    <t>MHSS</t>
  </si>
  <si>
    <t>Ministry of Agricultural Development &amp; Food</t>
  </si>
  <si>
    <t>MADF</t>
  </si>
  <si>
    <t>Ministry of Justice, Transparency &amp; Human Rights</t>
  </si>
  <si>
    <t>MJTHR</t>
  </si>
  <si>
    <t>Ministry of Citizen Protection</t>
  </si>
  <si>
    <t>MCP</t>
  </si>
  <si>
    <t>Ministry of Culture &amp; Tourism</t>
  </si>
  <si>
    <t>MCT</t>
  </si>
  <si>
    <t>2002-2007</t>
  </si>
  <si>
    <t>Municipalities</t>
  </si>
  <si>
    <t>LA</t>
  </si>
  <si>
    <t>2011-2014</t>
  </si>
  <si>
    <t>ICEIDA</t>
  </si>
  <si>
    <t>ICRU</t>
  </si>
  <si>
    <t>Department of Foreign Affairs</t>
  </si>
  <si>
    <t>DFA</t>
  </si>
  <si>
    <t>Department of Finance</t>
  </si>
  <si>
    <t>DF</t>
  </si>
  <si>
    <t>Department of Agriculture, Food and the Marine</t>
  </si>
  <si>
    <t>DAFM</t>
  </si>
  <si>
    <t>MGI</t>
  </si>
  <si>
    <t>Agenzia Erogazioni Per l’Agricoltura</t>
  </si>
  <si>
    <t>AGEA</t>
  </si>
  <si>
    <t>OGPI</t>
  </si>
  <si>
    <t>Direzione Generale per la Cooperazione allo Sviluppo</t>
  </si>
  <si>
    <t>DGCS</t>
  </si>
  <si>
    <t>MC</t>
  </si>
  <si>
    <t>Central administration</t>
  </si>
  <si>
    <t>CA</t>
  </si>
  <si>
    <t>Local administration</t>
  </si>
  <si>
    <t>Artigiancassa</t>
  </si>
  <si>
    <t>Art.</t>
  </si>
  <si>
    <t>Earmarked fiscal flows to NGOs &amp; religious organizations (5x1000, 8x1000)</t>
  </si>
  <si>
    <t>5x1000-8x1000</t>
  </si>
  <si>
    <t>Public universities and research institutions and Italian red cross</t>
  </si>
  <si>
    <t>Sezione Speciale per l’Assicurazione del Credito all’Esportazione</t>
  </si>
  <si>
    <t>SACE</t>
  </si>
  <si>
    <t>2012-2013</t>
  </si>
  <si>
    <t>Ministry of Agriculture, Forestry and Fisheries</t>
  </si>
  <si>
    <t>MAFF</t>
  </si>
  <si>
    <t>MOFA</t>
  </si>
  <si>
    <t>EXIM BANK</t>
  </si>
  <si>
    <t>OECF</t>
  </si>
  <si>
    <t>FOOD AID</t>
  </si>
  <si>
    <t>Overseas Fishery Co-operation Foundation</t>
  </si>
  <si>
    <t>OFCF</t>
  </si>
  <si>
    <t>Japanese International Co-operation Agency</t>
  </si>
  <si>
    <t>JICA</t>
  </si>
  <si>
    <t>Japan Overseas Development Co-operation</t>
  </si>
  <si>
    <t>JODC</t>
  </si>
  <si>
    <t>Japan Bank for International Co-operation</t>
  </si>
  <si>
    <t>JBIC</t>
  </si>
  <si>
    <t>2002-2008</t>
  </si>
  <si>
    <t>Oth. MIN</t>
  </si>
  <si>
    <t>2003-2014</t>
  </si>
  <si>
    <t>Public Corporations</t>
  </si>
  <si>
    <t>PC</t>
  </si>
  <si>
    <t>Prefectures</t>
  </si>
  <si>
    <t>PRF</t>
  </si>
  <si>
    <t>Ordinance-designed Cities</t>
  </si>
  <si>
    <t>ODC</t>
  </si>
  <si>
    <t>Nippon Export and Investment Insurance</t>
  </si>
  <si>
    <t>NEXI</t>
  </si>
  <si>
    <t>Ministry of Strategy and Finance</t>
  </si>
  <si>
    <t>MOSF</t>
  </si>
  <si>
    <t>Export-Import Bank of Korea</t>
  </si>
  <si>
    <t>KEXIM</t>
  </si>
  <si>
    <t>Ministry of Foreign Affairs and Trade</t>
  </si>
  <si>
    <t>MOFAT</t>
  </si>
  <si>
    <t>Korea International Cooperation Agency</t>
  </si>
  <si>
    <t>KOICA</t>
  </si>
  <si>
    <t>2006-2014</t>
  </si>
  <si>
    <t>Lux-Development</t>
  </si>
  <si>
    <t>LuxDev</t>
  </si>
  <si>
    <t>Ducroire Office</t>
  </si>
  <si>
    <t>ODL</t>
  </si>
  <si>
    <t>Ministry of Foreign Affairs (DGIS)</t>
  </si>
  <si>
    <t>NG</t>
  </si>
  <si>
    <t>NLD Investment Bank for Developing Countries</t>
  </si>
  <si>
    <t>NIO</t>
  </si>
  <si>
    <t>FMO</t>
  </si>
  <si>
    <t>Atradius</t>
  </si>
  <si>
    <t>NZG</t>
  </si>
  <si>
    <t>New Zealand International Aid and Development Agency</t>
  </si>
  <si>
    <t>NZAid</t>
  </si>
  <si>
    <t>Norwegian Agency for Development Co-operation</t>
  </si>
  <si>
    <t>NORAD</t>
  </si>
  <si>
    <t>Innovation Norway</t>
  </si>
  <si>
    <t>IN</t>
  </si>
  <si>
    <t>NORFUND</t>
  </si>
  <si>
    <t>2003-2013</t>
  </si>
  <si>
    <t>FK Norway</t>
  </si>
  <si>
    <t>FK</t>
  </si>
  <si>
    <t>Office of the Auditor General</t>
  </si>
  <si>
    <t>OAG</t>
  </si>
  <si>
    <t>Ministry of Climate and Environment</t>
  </si>
  <si>
    <t>ENV</t>
  </si>
  <si>
    <t>Garantiinstituttet for eksportkreditt</t>
  </si>
  <si>
    <t>GIEK</t>
  </si>
  <si>
    <t xml:space="preserve">Ministry of Science and Higher Education </t>
  </si>
  <si>
    <t>MSHE</t>
  </si>
  <si>
    <t>Ministry of Culture and National Heritage</t>
  </si>
  <si>
    <t>MCNH</t>
  </si>
  <si>
    <t>Ministry of the Environment</t>
  </si>
  <si>
    <t>ME</t>
  </si>
  <si>
    <t>Portuguese Government</t>
  </si>
  <si>
    <t>GP</t>
  </si>
  <si>
    <t>Institute for Portuguese Development Aid</t>
  </si>
  <si>
    <t>IPAD</t>
  </si>
  <si>
    <t>MUNIC</t>
  </si>
  <si>
    <t>SOFID Sociedade para o Financiamento do Desenvolvimento</t>
  </si>
  <si>
    <t>SOFID Society for Development Financing</t>
  </si>
  <si>
    <t>Conselho de garantias financeiras</t>
  </si>
  <si>
    <t>COSEC</t>
  </si>
  <si>
    <t>Camões - Institute for Cooperation and Language</t>
  </si>
  <si>
    <t>Ministry of Foreign and European Affairs (MZVaEZ)</t>
  </si>
  <si>
    <t>MZVaEZ</t>
  </si>
  <si>
    <t>Slovak Agency for International Deve (SAMRS)</t>
  </si>
  <si>
    <t>SAMRS</t>
  </si>
  <si>
    <t>Ministry of Education, Science, Rese (MSVVS)</t>
  </si>
  <si>
    <t>MSVVS</t>
  </si>
  <si>
    <t>NULL</t>
  </si>
  <si>
    <t>Local and Regional governments</t>
  </si>
  <si>
    <t>VUC</t>
  </si>
  <si>
    <t>Export-Import bank</t>
  </si>
  <si>
    <t>EXIM</t>
  </si>
  <si>
    <t>Ministry of finance</t>
  </si>
  <si>
    <t>Ministry of foreign affairs</t>
  </si>
  <si>
    <t>Ministry of interior</t>
  </si>
  <si>
    <t>INT</t>
  </si>
  <si>
    <t>Ministry of  Defence</t>
  </si>
  <si>
    <t xml:space="preserve">Misc. </t>
  </si>
  <si>
    <t>Instituto de Credito Oficial</t>
  </si>
  <si>
    <t>ICO</t>
  </si>
  <si>
    <t>Compania Espanola de Seguros de Credito a la Exportacion</t>
  </si>
  <si>
    <t>CESCE</t>
  </si>
  <si>
    <t>Ministry of Agriculture, Fisheries, and Food</t>
  </si>
  <si>
    <t>AGR</t>
  </si>
  <si>
    <t>Ministry of Foreign Affairs and Co-operation</t>
  </si>
  <si>
    <t>Ministry of Economy and Competitiveness</t>
  </si>
  <si>
    <t>ECON</t>
  </si>
  <si>
    <t>Ministry of Education, Culture and Sports</t>
  </si>
  <si>
    <t>EDUC</t>
  </si>
  <si>
    <t>Ministry of Public Works</t>
  </si>
  <si>
    <t>MPW</t>
  </si>
  <si>
    <t>Ministry of Industry and Energy</t>
  </si>
  <si>
    <t>MIE</t>
  </si>
  <si>
    <t>Ministry of the Environment and Rural and Marine Environs</t>
  </si>
  <si>
    <t>MARM</t>
  </si>
  <si>
    <t>MOH</t>
  </si>
  <si>
    <t>EMP</t>
  </si>
  <si>
    <t>Ministry of Public Administration</t>
  </si>
  <si>
    <t>MPA</t>
  </si>
  <si>
    <t>Autonomous Governments</t>
  </si>
  <si>
    <t>Ministry of Science and Technology</t>
  </si>
  <si>
    <t>MST</t>
  </si>
  <si>
    <t>Public Universities</t>
  </si>
  <si>
    <t>UNIV</t>
  </si>
  <si>
    <t>Spanish Agency for International Development Co-operation</t>
  </si>
  <si>
    <t>AECID</t>
  </si>
  <si>
    <t>Others ministries</t>
  </si>
  <si>
    <t>Oth. Min.</t>
  </si>
  <si>
    <t>2003-2011</t>
  </si>
  <si>
    <t>SIDA</t>
  </si>
  <si>
    <t>SG</t>
  </si>
  <si>
    <t>SAREC</t>
  </si>
  <si>
    <t>BITS</t>
  </si>
  <si>
    <t>Swedish International Development Authority</t>
  </si>
  <si>
    <t>Sida</t>
  </si>
  <si>
    <t>Folke Bernadotte Academy</t>
  </si>
  <si>
    <t>The Nordic Africa Institute</t>
  </si>
  <si>
    <t>The National Police Board</t>
  </si>
  <si>
    <t>Swedish Civil Contingencies Agency</t>
  </si>
  <si>
    <t>Swedish Institute</t>
  </si>
  <si>
    <t>Swedish Prison and Probation Service</t>
  </si>
  <si>
    <t>Swedish National Audit Office</t>
  </si>
  <si>
    <t>Swedish Radiation Safety Authority</t>
  </si>
  <si>
    <t>The Swedish Research Council</t>
  </si>
  <si>
    <t>Swedish Council for Higher Education</t>
  </si>
  <si>
    <t>Swedish Prosecution Authority</t>
  </si>
  <si>
    <t>Swedish National Courts Administration</t>
  </si>
  <si>
    <t>SwedFund</t>
  </si>
  <si>
    <t>Swedish Consumer Agency</t>
  </si>
  <si>
    <t>Swedish National Debt Office</t>
  </si>
  <si>
    <t>Swedish Export Credits Guarantee Board</t>
  </si>
  <si>
    <t>EKN</t>
  </si>
  <si>
    <t>Statistics Sweden</t>
  </si>
  <si>
    <t>Federal Administration (various departments)</t>
  </si>
  <si>
    <t>FA</t>
  </si>
  <si>
    <t>Swiss Agency for Development and Co-operation</t>
  </si>
  <si>
    <t>SDC</t>
  </si>
  <si>
    <t>State Secretariat for Economic Affairs</t>
  </si>
  <si>
    <t>Seco</t>
  </si>
  <si>
    <t>Federal Department of Foreign Affairs</t>
  </si>
  <si>
    <t>2009-2013</t>
  </si>
  <si>
    <t>State Secretariat for Education and Research</t>
  </si>
  <si>
    <t>SER</t>
  </si>
  <si>
    <t>Federal Office for Migration</t>
  </si>
  <si>
    <t>FOM</t>
  </si>
  <si>
    <t>Federal Department for Defence, Civil Protection and Sports</t>
  </si>
  <si>
    <t>DDPS</t>
  </si>
  <si>
    <t>Swiss Agency for the Environment, Forests and Landscape</t>
  </si>
  <si>
    <t>SAEFL</t>
  </si>
  <si>
    <t>Department for International Development</t>
  </si>
  <si>
    <t>DFID</t>
  </si>
  <si>
    <t>CDC Capital Partners PLC</t>
  </si>
  <si>
    <t>CDC</t>
  </si>
  <si>
    <t>Foreign &amp; Commonwealth Office</t>
  </si>
  <si>
    <t>FCO</t>
  </si>
  <si>
    <t>Department of Energy and Climate Change</t>
  </si>
  <si>
    <t>DECC</t>
  </si>
  <si>
    <t>Export Credit Guarantee Department</t>
  </si>
  <si>
    <t>ECGD</t>
  </si>
  <si>
    <t>Home Office</t>
  </si>
  <si>
    <t>HO</t>
  </si>
  <si>
    <t>Department for Environment Food and Rural Affairs</t>
  </si>
  <si>
    <t>DEFRA</t>
  </si>
  <si>
    <t>MOD</t>
  </si>
  <si>
    <t>Department for Work and Pensions</t>
  </si>
  <si>
    <t>DWP</t>
  </si>
  <si>
    <t>Department of Health</t>
  </si>
  <si>
    <t>DH</t>
  </si>
  <si>
    <t>Department for Business, Innovation and Skills</t>
  </si>
  <si>
    <t>BIS</t>
  </si>
  <si>
    <t>Department for Culture, Media and Sports</t>
  </si>
  <si>
    <t>DCMS</t>
  </si>
  <si>
    <t>Scottish Government</t>
  </si>
  <si>
    <t>Welsh Assembly Government</t>
  </si>
  <si>
    <t>WAG</t>
  </si>
  <si>
    <t>2007-2011</t>
  </si>
  <si>
    <t>Agency for International Development</t>
  </si>
  <si>
    <t>AID</t>
  </si>
  <si>
    <t>Department of Agriculture</t>
  </si>
  <si>
    <t>Department of Treasury</t>
  </si>
  <si>
    <t>DTRE</t>
  </si>
  <si>
    <t>Department of Defense</t>
  </si>
  <si>
    <t>DOD</t>
  </si>
  <si>
    <t>Department of the Interior</t>
  </si>
  <si>
    <t>INTERIOR</t>
  </si>
  <si>
    <t>Peace Corps</t>
  </si>
  <si>
    <t>PEACE</t>
  </si>
  <si>
    <t>State Department</t>
  </si>
  <si>
    <t>STATE</t>
  </si>
  <si>
    <t>Trade and Development Agency</t>
  </si>
  <si>
    <t>TDA</t>
  </si>
  <si>
    <t>African Development Foundation</t>
  </si>
  <si>
    <t>ADF</t>
  </si>
  <si>
    <t>Department of Health and Human Services</t>
  </si>
  <si>
    <t>HHS</t>
  </si>
  <si>
    <t>2006-2011</t>
  </si>
  <si>
    <t>Department of Justice</t>
  </si>
  <si>
    <t>JUSTICE</t>
  </si>
  <si>
    <t>Department of Commerce</t>
  </si>
  <si>
    <t>COMMERCE</t>
  </si>
  <si>
    <t>2010-2013</t>
  </si>
  <si>
    <t>Department of Labor</t>
  </si>
  <si>
    <t>LABOR</t>
  </si>
  <si>
    <t>2007-2010</t>
  </si>
  <si>
    <t>Millennium Challenge Corporation</t>
  </si>
  <si>
    <t>MCC</t>
  </si>
  <si>
    <t>Department of Homeland Security</t>
  </si>
  <si>
    <t>DHS</t>
  </si>
  <si>
    <t>Department of Energy</t>
  </si>
  <si>
    <t>DOE</t>
  </si>
  <si>
    <t>Inter-American Development Foundation</t>
  </si>
  <si>
    <t>IADF</t>
  </si>
  <si>
    <t>Overseas Private Investment Corporation</t>
  </si>
  <si>
    <t>OPIC</t>
  </si>
  <si>
    <t>Federal Trade Commission</t>
  </si>
  <si>
    <t>FTC</t>
  </si>
  <si>
    <t>Nuclear Regulatory Commission</t>
  </si>
  <si>
    <t>NRC</t>
  </si>
  <si>
    <t>National Science Foundation</t>
  </si>
  <si>
    <t>NSF</t>
  </si>
  <si>
    <t>Department of Transportation</t>
  </si>
  <si>
    <t>DOT</t>
  </si>
  <si>
    <t>United States Institute of Peace</t>
  </si>
  <si>
    <t>USIP</t>
  </si>
  <si>
    <t>Open World Leadership Center</t>
  </si>
  <si>
    <t>LIC</t>
  </si>
  <si>
    <t>United States Postal Service</t>
  </si>
  <si>
    <t>POSTAL</t>
  </si>
  <si>
    <t>Executive Office of the President</t>
  </si>
  <si>
    <t>EOP</t>
  </si>
  <si>
    <t>Export Import Bank</t>
  </si>
  <si>
    <t>Environmental Protection Agency</t>
  </si>
  <si>
    <t>EPA</t>
  </si>
  <si>
    <t>Broadcasting Board of Governors</t>
  </si>
  <si>
    <t>BBG</t>
  </si>
  <si>
    <t>Private flows</t>
  </si>
  <si>
    <t>PRIVATE</t>
  </si>
  <si>
    <t>Country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</si>
</sst>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\-#,##0.00\ "/>
    <numFmt numFmtId="169" formatCode="0.0%"/>
    <numFmt numFmtId="170" formatCode="#,##0.000_ ;\-#,##0.000\ "/>
    <numFmt numFmtId="171" formatCode="#,##0.0_ ;\-#,##0.0\ "/>
    <numFmt numFmtId="172" formatCode="#,##0_ ;\-#,##0\ "/>
    <numFmt numFmtId="173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2973B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vertical="top" wrapText="1"/>
    </xf>
    <xf numFmtId="168" fontId="2" fillId="0" borderId="10" xfId="0" applyNumberFormat="1" applyFont="1" applyBorder="1" applyAlignment="1">
      <alignment horizontal="right"/>
    </xf>
    <xf numFmtId="168" fontId="2" fillId="36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4" fillId="33" borderId="11" xfId="0" applyFont="1" applyFill="1" applyBorder="1" applyAlignment="1">
      <alignment horizontal="right" vertical="center" wrapText="1"/>
    </xf>
    <xf numFmtId="168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right"/>
    </xf>
    <xf numFmtId="10" fontId="0" fillId="0" borderId="0" xfId="59" applyNumberFormat="1" applyFont="1" applyAlignment="1">
      <alignment/>
    </xf>
    <xf numFmtId="172" fontId="2" fillId="0" borderId="10" xfId="0" applyNumberFormat="1" applyFont="1" applyBorder="1" applyAlignment="1">
      <alignment horizontal="right"/>
    </xf>
    <xf numFmtId="0" fontId="8" fillId="34" borderId="10" xfId="0" applyFont="1" applyFill="1" applyBorder="1" applyAlignment="1">
      <alignment vertical="top"/>
    </xf>
    <xf numFmtId="169" fontId="0" fillId="0" borderId="0" xfId="59" applyNumberFormat="1" applyFont="1" applyAlignment="1">
      <alignment/>
    </xf>
    <xf numFmtId="169" fontId="0" fillId="0" borderId="0" xfId="59" applyNumberFormat="1" applyFont="1" applyAlignment="1">
      <alignment/>
    </xf>
    <xf numFmtId="9" fontId="0" fillId="0" borderId="0" xfId="59" applyFont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10" fontId="0" fillId="0" borderId="0" xfId="59" applyNumberFormat="1" applyFont="1" applyAlignment="1">
      <alignment/>
    </xf>
    <xf numFmtId="0" fontId="4" fillId="37" borderId="11" xfId="0" applyFont="1" applyFill="1" applyBorder="1" applyAlignment="1">
      <alignment horizontal="right" vertical="top" wrapText="1"/>
    </xf>
    <xf numFmtId="0" fontId="4" fillId="37" borderId="13" xfId="0" applyFont="1" applyFill="1" applyBorder="1" applyAlignment="1">
      <alignment horizontal="right" vertical="top" wrapText="1"/>
    </xf>
    <xf numFmtId="0" fontId="5" fillId="37" borderId="11" xfId="0" applyFont="1" applyFill="1" applyBorder="1" applyAlignment="1">
      <alignment vertical="top" wrapText="1"/>
    </xf>
    <xf numFmtId="0" fontId="5" fillId="37" borderId="14" xfId="0" applyFont="1" applyFill="1" applyBorder="1" applyAlignment="1">
      <alignment vertical="top" wrapText="1"/>
    </xf>
    <xf numFmtId="0" fontId="5" fillId="37" borderId="13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/>
    </xf>
    <xf numFmtId="0" fontId="29" fillId="0" borderId="18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2: Overview of application of the biodiversity Rio marker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7825"/>
          <c:w val="0.95525"/>
          <c:h val="0.8735"/>
        </c:manualLayout>
      </c:layout>
      <c:areaChart>
        <c:grouping val="stacked"/>
        <c:varyColors val="0"/>
        <c:ser>
          <c:idx val="0"/>
          <c:order val="0"/>
          <c:tx>
            <c:strRef>
              <c:f>'dac2002-14'!$O$2</c:f>
              <c:strCache>
                <c:ptCount val="1"/>
                <c:pt idx="0">
                  <c:v>Not screened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'dac2002-14'!$N$3:$N$15</c:f>
              <c:numCache/>
            </c:numRef>
          </c:cat>
          <c:val>
            <c:numRef>
              <c:f>'dac2002-14'!$O$3:$O$15</c:f>
              <c:numCache/>
            </c:numRef>
          </c:val>
        </c:ser>
        <c:ser>
          <c:idx val="1"/>
          <c:order val="1"/>
          <c:tx>
            <c:strRef>
              <c:f>'dac2002-14'!$P$2</c:f>
              <c:strCache>
                <c:ptCount val="1"/>
                <c:pt idx="0">
                  <c:v>Screened, not targeted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'dac2002-14'!$N$3:$N$15</c:f>
              <c:numCache/>
            </c:numRef>
          </c:cat>
          <c:val>
            <c:numRef>
              <c:f>'dac2002-14'!$P$3:$P$15</c:f>
              <c:numCache/>
            </c:numRef>
          </c:val>
        </c:ser>
        <c:ser>
          <c:idx val="2"/>
          <c:order val="2"/>
          <c:tx>
            <c:strRef>
              <c:f>'dac2002-14'!$Q$2</c:f>
              <c:strCache>
                <c:ptCount val="1"/>
                <c:pt idx="0">
                  <c:v>Principal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'dac2002-14'!$N$3:$N$15</c:f>
              <c:numCache/>
            </c:numRef>
          </c:cat>
          <c:val>
            <c:numRef>
              <c:f>'dac2002-14'!$Q$3:$Q$15</c:f>
              <c:numCache/>
            </c:numRef>
          </c:val>
        </c:ser>
        <c:ser>
          <c:idx val="3"/>
          <c:order val="3"/>
          <c:tx>
            <c:strRef>
              <c:f>'dac2002-14'!$R$2</c:f>
              <c:strCache>
                <c:ptCount val="1"/>
                <c:pt idx="0">
                  <c:v>Significant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'dac2002-14'!$N$3:$N$15</c:f>
              <c:numCache/>
            </c:numRef>
          </c:cat>
          <c:val>
            <c:numRef>
              <c:f>'dac2002-14'!$R$3:$R$15</c:f>
              <c:numCache/>
            </c:numRef>
          </c:val>
        </c:ser>
        <c:axId val="39926910"/>
        <c:axId val="17029703"/>
      </c:areaChart>
      <c:dateAx>
        <c:axId val="3992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970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029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Official development assistance (million US dollars, current prices)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269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19</xdr:row>
      <xdr:rowOff>47625</xdr:rowOff>
    </xdr:from>
    <xdr:to>
      <xdr:col>18</xdr:col>
      <xdr:colOff>209550</xdr:colOff>
      <xdr:row>44</xdr:row>
      <xdr:rowOff>142875</xdr:rowOff>
    </xdr:to>
    <xdr:graphicFrame>
      <xdr:nvGraphicFramePr>
        <xdr:cNvPr id="1" name="Chart 4"/>
        <xdr:cNvGraphicFramePr/>
      </xdr:nvGraphicFramePr>
      <xdr:xfrm>
        <a:off x="6438900" y="3924300"/>
        <a:ext cx="72961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IOMARKERS&amp;ShowOnWeb=true&amp;Lang=en" TargetMode="External" /><Relationship Id="rId2" Type="http://schemas.openxmlformats.org/officeDocument/2006/relationships/hyperlink" Target="http://stats.oecd.org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IOMARKERS&amp;ShowOnWeb=true&amp;Lang=en" TargetMode="External" /><Relationship Id="rId2" Type="http://schemas.openxmlformats.org/officeDocument/2006/relationships/hyperlink" Target="http://stats.oecd.org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IOMARKERS&amp;ShowOnWeb=true&amp;Lang=en" TargetMode="External" /><Relationship Id="rId2" Type="http://schemas.openxmlformats.org/officeDocument/2006/relationships/hyperlink" Target="http://stats.oecd.org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IOMARKERS&amp;ShowOnWeb=true&amp;Lang=en" TargetMode="External" /><Relationship Id="rId2" Type="http://schemas.openxmlformats.org/officeDocument/2006/relationships/hyperlink" Target="http://stats.oecd.org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IOMARKERS&amp;ShowOnWeb=true&amp;Lang=en" TargetMode="External" /><Relationship Id="rId2" Type="http://schemas.openxmlformats.org/officeDocument/2006/relationships/hyperlink" Target="http://stats.oecd.org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IOMARKERS&amp;ShowOnWeb=true&amp;Lang=en" TargetMode="External" /><Relationship Id="rId2" Type="http://schemas.openxmlformats.org/officeDocument/2006/relationships/hyperlink" Target="http://stats.oecd.org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IOMARKERS&amp;ShowOnWeb=true&amp;Lang=en" TargetMode="External" /><Relationship Id="rId2" Type="http://schemas.openxmlformats.org/officeDocument/2006/relationships/hyperlink" Target="http://stats.oecd.org/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IOMARKERS&amp;ShowOnWeb=true&amp;Lang=en" TargetMode="External" /><Relationship Id="rId2" Type="http://schemas.openxmlformats.org/officeDocument/2006/relationships/hyperlink" Target="http://stats.oecd.org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IOMARKERS&amp;ShowOnWeb=true&amp;Lang=en" TargetMode="External" /><Relationship Id="rId2" Type="http://schemas.openxmlformats.org/officeDocument/2006/relationships/hyperlink" Target="http://stats.oecd.org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IOMARKERS&amp;ShowOnWeb=true&amp;Lang=en" TargetMode="External" /><Relationship Id="rId2" Type="http://schemas.openxmlformats.org/officeDocument/2006/relationships/hyperlink" Target="http://stats.oecd.org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IOMARKERS&amp;ShowOnWeb=true&amp;Lang=en" TargetMode="External" /><Relationship Id="rId2" Type="http://schemas.openxmlformats.org/officeDocument/2006/relationships/hyperlink" Target="http://stats.oecd.org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IOMARKERS&amp;ShowOnWeb=true&amp;Lang=en" TargetMode="External" /><Relationship Id="rId2" Type="http://schemas.openxmlformats.org/officeDocument/2006/relationships/hyperlink" Target="http://stats.oecd.org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IOMARKERS&amp;ShowOnWeb=true&amp;Lang=en" TargetMode="External" /><Relationship Id="rId2" Type="http://schemas.openxmlformats.org/officeDocument/2006/relationships/hyperlink" Target="http://stats.oecd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9"/>
  <sheetViews>
    <sheetView zoomScalePageLayoutView="0" workbookViewId="0" topLeftCell="A1">
      <selection activeCell="A1" sqref="A1:B16384"/>
    </sheetView>
  </sheetViews>
  <sheetFormatPr defaultColWidth="9.140625" defaultRowHeight="15"/>
  <cols>
    <col min="2" max="2" width="15.28125" style="0" customWidth="1"/>
  </cols>
  <sheetData>
    <row r="1" spans="1:2" ht="14.25">
      <c r="A1" t="s">
        <v>0</v>
      </c>
      <c r="B1" t="s">
        <v>1</v>
      </c>
    </row>
    <row r="2" spans="1:2" ht="14.25">
      <c r="A2" t="s">
        <v>2</v>
      </c>
      <c r="B2" t="s">
        <v>3</v>
      </c>
    </row>
    <row r="3" spans="1:2" ht="14.25">
      <c r="A3" t="s">
        <v>4</v>
      </c>
      <c r="B3" t="s">
        <v>5</v>
      </c>
    </row>
    <row r="4" spans="1:2" ht="14.25">
      <c r="A4" t="s">
        <v>6</v>
      </c>
      <c r="B4" t="s">
        <v>7</v>
      </c>
    </row>
    <row r="5" spans="1:2" ht="14.25">
      <c r="A5" t="s">
        <v>8</v>
      </c>
      <c r="B5" t="s">
        <v>9</v>
      </c>
    </row>
    <row r="6" spans="1:2" ht="14.25">
      <c r="A6" t="s">
        <v>6</v>
      </c>
      <c r="B6" t="s">
        <v>10</v>
      </c>
    </row>
    <row r="7" spans="1:2" ht="14.25">
      <c r="A7" t="s">
        <v>11</v>
      </c>
      <c r="B7" t="s">
        <v>12</v>
      </c>
    </row>
    <row r="8" spans="1:2" ht="14.25">
      <c r="A8" t="s">
        <v>11</v>
      </c>
      <c r="B8" t="s">
        <v>13</v>
      </c>
    </row>
    <row r="9" spans="1:2" ht="14.25">
      <c r="A9" t="s">
        <v>4</v>
      </c>
      <c r="B9" t="s">
        <v>14</v>
      </c>
    </row>
    <row r="10" spans="1:2" ht="14.25">
      <c r="A10" t="s">
        <v>8</v>
      </c>
      <c r="B10" t="s">
        <v>15</v>
      </c>
    </row>
    <row r="11" spans="1:2" ht="14.25">
      <c r="A11" t="s">
        <v>8</v>
      </c>
      <c r="B11" t="s">
        <v>16</v>
      </c>
    </row>
    <row r="12" spans="1:2" ht="14.25">
      <c r="A12" t="s">
        <v>4</v>
      </c>
      <c r="B12" t="s">
        <v>17</v>
      </c>
    </row>
    <row r="13" spans="1:2" ht="14.25">
      <c r="A13" t="s">
        <v>11</v>
      </c>
      <c r="B13" t="s">
        <v>18</v>
      </c>
    </row>
    <row r="14" spans="1:2" ht="14.25">
      <c r="A14" t="s">
        <v>2</v>
      </c>
      <c r="B14" t="s">
        <v>19</v>
      </c>
    </row>
    <row r="15" spans="1:2" ht="14.25">
      <c r="A15" t="s">
        <v>2</v>
      </c>
      <c r="B15" t="s">
        <v>20</v>
      </c>
    </row>
    <row r="16" spans="1:2" ht="14.25">
      <c r="A16" t="s">
        <v>11</v>
      </c>
      <c r="B16" t="s">
        <v>21</v>
      </c>
    </row>
    <row r="17" spans="1:2" ht="14.25">
      <c r="A17" t="s">
        <v>4</v>
      </c>
      <c r="B17" t="s">
        <v>22</v>
      </c>
    </row>
    <row r="18" spans="1:2" ht="14.25">
      <c r="A18" t="s">
        <v>8</v>
      </c>
      <c r="B18" t="s">
        <v>23</v>
      </c>
    </row>
    <row r="19" spans="1:2" ht="14.25">
      <c r="A19" t="s">
        <v>11</v>
      </c>
      <c r="B19" t="s">
        <v>24</v>
      </c>
    </row>
    <row r="20" spans="1:2" ht="14.25">
      <c r="A20" t="s">
        <v>6</v>
      </c>
      <c r="B20" t="s">
        <v>25</v>
      </c>
    </row>
    <row r="21" spans="1:2" ht="14.25">
      <c r="A21" t="s">
        <v>2</v>
      </c>
      <c r="B21" t="s">
        <v>26</v>
      </c>
    </row>
    <row r="22" spans="1:2" ht="14.25">
      <c r="A22" t="s">
        <v>11</v>
      </c>
      <c r="B22" t="s">
        <v>27</v>
      </c>
    </row>
    <row r="23" spans="1:2" ht="14.25">
      <c r="A23" t="s">
        <v>4</v>
      </c>
      <c r="B23" t="s">
        <v>28</v>
      </c>
    </row>
    <row r="24" spans="1:2" ht="14.25">
      <c r="A24" t="s">
        <v>6</v>
      </c>
      <c r="B24" t="s">
        <v>29</v>
      </c>
    </row>
    <row r="25" spans="1:2" ht="14.25">
      <c r="A25" t="s">
        <v>11</v>
      </c>
      <c r="B25" t="s">
        <v>30</v>
      </c>
    </row>
    <row r="26" spans="1:2" ht="14.25">
      <c r="A26" t="s">
        <v>2</v>
      </c>
      <c r="B26" t="s">
        <v>31</v>
      </c>
    </row>
    <row r="27" spans="1:2" ht="14.25">
      <c r="A27" t="s">
        <v>4</v>
      </c>
      <c r="B27" t="s">
        <v>32</v>
      </c>
    </row>
    <row r="28" spans="1:2" ht="14.25">
      <c r="A28" t="s">
        <v>6</v>
      </c>
      <c r="B28" t="s">
        <v>33</v>
      </c>
    </row>
    <row r="29" spans="1:2" ht="14.25">
      <c r="A29" t="s">
        <v>6</v>
      </c>
      <c r="B29" t="s">
        <v>34</v>
      </c>
    </row>
    <row r="30" spans="1:2" ht="14.25">
      <c r="A30" t="s">
        <v>6</v>
      </c>
      <c r="B30" t="s">
        <v>35</v>
      </c>
    </row>
    <row r="31" spans="1:2" ht="14.25">
      <c r="A31" t="s">
        <v>2</v>
      </c>
      <c r="B31" t="s">
        <v>36</v>
      </c>
    </row>
    <row r="32" spans="1:2" ht="14.25">
      <c r="A32" t="s">
        <v>6</v>
      </c>
      <c r="B32" t="s">
        <v>37</v>
      </c>
    </row>
    <row r="33" spans="1:2" ht="14.25">
      <c r="A33" t="s">
        <v>8</v>
      </c>
      <c r="B33" t="s">
        <v>38</v>
      </c>
    </row>
    <row r="34" spans="1:2" ht="14.25">
      <c r="A34" t="s">
        <v>6</v>
      </c>
      <c r="B34" t="s">
        <v>39</v>
      </c>
    </row>
    <row r="35" spans="1:2" ht="14.25">
      <c r="A35" t="s">
        <v>6</v>
      </c>
      <c r="B35" t="s">
        <v>40</v>
      </c>
    </row>
    <row r="36" spans="1:2" ht="14.25">
      <c r="A36" t="s">
        <v>11</v>
      </c>
      <c r="B36" t="s">
        <v>41</v>
      </c>
    </row>
    <row r="37" spans="1:2" ht="14.25">
      <c r="A37" t="s">
        <v>2</v>
      </c>
      <c r="B37" t="s">
        <v>42</v>
      </c>
    </row>
    <row r="38" spans="1:2" ht="14.25">
      <c r="A38" t="s">
        <v>11</v>
      </c>
      <c r="B38" t="s">
        <v>43</v>
      </c>
    </row>
    <row r="39" spans="1:2" ht="14.25">
      <c r="A39" t="s">
        <v>6</v>
      </c>
      <c r="B39" t="s">
        <v>44</v>
      </c>
    </row>
    <row r="40" spans="1:2" ht="14.25">
      <c r="A40" t="s">
        <v>6</v>
      </c>
      <c r="B40" t="s">
        <v>45</v>
      </c>
    </row>
    <row r="41" spans="1:2" ht="14.25">
      <c r="A41" t="s">
        <v>2</v>
      </c>
      <c r="B41" t="s">
        <v>46</v>
      </c>
    </row>
    <row r="42" spans="1:2" ht="14.25">
      <c r="A42" t="s">
        <v>11</v>
      </c>
      <c r="B42" t="s">
        <v>47</v>
      </c>
    </row>
    <row r="43" spans="1:2" ht="14.25">
      <c r="A43" t="s">
        <v>6</v>
      </c>
      <c r="B43" t="s">
        <v>48</v>
      </c>
    </row>
    <row r="44" spans="1:2" ht="14.25">
      <c r="A44" t="s">
        <v>4</v>
      </c>
      <c r="B44" t="s">
        <v>49</v>
      </c>
    </row>
    <row r="45" spans="1:2" ht="14.25">
      <c r="A45" t="s">
        <v>11</v>
      </c>
      <c r="B45" t="s">
        <v>50</v>
      </c>
    </row>
    <row r="46" spans="1:2" ht="14.25">
      <c r="A46" t="s">
        <v>2</v>
      </c>
      <c r="B46" t="s">
        <v>51</v>
      </c>
    </row>
    <row r="47" spans="1:2" ht="14.25">
      <c r="A47" t="s">
        <v>4</v>
      </c>
      <c r="B47" t="s">
        <v>52</v>
      </c>
    </row>
    <row r="48" spans="1:2" ht="14.25">
      <c r="A48" t="s">
        <v>2</v>
      </c>
      <c r="B48" t="s">
        <v>53</v>
      </c>
    </row>
    <row r="49" spans="1:2" ht="14.25">
      <c r="A49" t="s">
        <v>6</v>
      </c>
      <c r="B49" t="s">
        <v>54</v>
      </c>
    </row>
    <row r="50" spans="1:2" ht="14.25">
      <c r="A50" t="s">
        <v>8</v>
      </c>
      <c r="B50" t="s">
        <v>55</v>
      </c>
    </row>
    <row r="51" spans="1:2" ht="14.25">
      <c r="A51" t="s">
        <v>6</v>
      </c>
      <c r="B51" t="s">
        <v>56</v>
      </c>
    </row>
    <row r="52" spans="1:2" ht="14.25">
      <c r="A52" t="s">
        <v>11</v>
      </c>
      <c r="B52" t="s">
        <v>57</v>
      </c>
    </row>
    <row r="53" spans="1:2" ht="14.25">
      <c r="A53" t="s">
        <v>11</v>
      </c>
      <c r="B53" t="s">
        <v>58</v>
      </c>
    </row>
    <row r="54" spans="1:2" ht="14.25">
      <c r="A54" t="s">
        <v>11</v>
      </c>
      <c r="B54" t="s">
        <v>59</v>
      </c>
    </row>
    <row r="55" spans="1:2" ht="14.25">
      <c r="A55" t="s">
        <v>6</v>
      </c>
      <c r="B55" t="s">
        <v>60</v>
      </c>
    </row>
    <row r="56" spans="1:2" ht="14.25">
      <c r="A56" t="s">
        <v>11</v>
      </c>
      <c r="B56" t="s">
        <v>61</v>
      </c>
    </row>
    <row r="57" spans="1:2" ht="14.25">
      <c r="A57" t="s">
        <v>6</v>
      </c>
      <c r="B57" t="s">
        <v>62</v>
      </c>
    </row>
    <row r="58" spans="1:2" ht="14.25">
      <c r="A58" t="s">
        <v>6</v>
      </c>
      <c r="B58" t="s">
        <v>63</v>
      </c>
    </row>
    <row r="59" spans="1:2" ht="14.25">
      <c r="A59" t="s">
        <v>4</v>
      </c>
      <c r="B59" t="s">
        <v>64</v>
      </c>
    </row>
    <row r="60" spans="1:2" ht="14.25">
      <c r="A60" t="s">
        <v>6</v>
      </c>
      <c r="B60" t="s">
        <v>65</v>
      </c>
    </row>
    <row r="61" spans="1:2" ht="14.25">
      <c r="A61" t="s">
        <v>8</v>
      </c>
      <c r="B61" t="s">
        <v>66</v>
      </c>
    </row>
    <row r="62" spans="1:2" ht="14.25">
      <c r="A62" t="s">
        <v>2</v>
      </c>
      <c r="B62" t="s">
        <v>67</v>
      </c>
    </row>
    <row r="63" spans="1:2" ht="14.25">
      <c r="A63" t="s">
        <v>8</v>
      </c>
      <c r="B63" t="s">
        <v>68</v>
      </c>
    </row>
    <row r="64" spans="1:2" ht="14.25">
      <c r="A64" t="s">
        <v>8</v>
      </c>
      <c r="B64" t="s">
        <v>69</v>
      </c>
    </row>
    <row r="65" spans="1:2" ht="14.25">
      <c r="A65" t="s">
        <v>6</v>
      </c>
      <c r="B65" t="s">
        <v>70</v>
      </c>
    </row>
    <row r="66" spans="1:2" ht="14.25">
      <c r="A66" t="s">
        <v>6</v>
      </c>
      <c r="B66" t="s">
        <v>71</v>
      </c>
    </row>
    <row r="67" spans="1:2" ht="14.25">
      <c r="A67" t="s">
        <v>4</v>
      </c>
      <c r="B67" t="s">
        <v>72</v>
      </c>
    </row>
    <row r="68" spans="1:2" ht="14.25">
      <c r="A68" t="s">
        <v>8</v>
      </c>
      <c r="B68" t="s">
        <v>73</v>
      </c>
    </row>
    <row r="69" spans="1:2" ht="14.25">
      <c r="A69" t="s">
        <v>6</v>
      </c>
      <c r="B69" t="s">
        <v>74</v>
      </c>
    </row>
    <row r="70" spans="1:2" ht="14.25">
      <c r="A70" t="s">
        <v>8</v>
      </c>
      <c r="B70" t="s">
        <v>75</v>
      </c>
    </row>
    <row r="71" spans="1:2" ht="14.25">
      <c r="A71" t="s">
        <v>11</v>
      </c>
      <c r="B71" t="s">
        <v>76</v>
      </c>
    </row>
    <row r="72" spans="1:2" ht="14.25">
      <c r="A72" t="s">
        <v>11</v>
      </c>
      <c r="B72" t="s">
        <v>77</v>
      </c>
    </row>
    <row r="73" spans="1:2" ht="14.25">
      <c r="A73" t="s">
        <v>6</v>
      </c>
      <c r="B73" t="s">
        <v>78</v>
      </c>
    </row>
    <row r="74" spans="1:2" ht="14.25">
      <c r="A74" t="s">
        <v>6</v>
      </c>
      <c r="B74" t="s">
        <v>79</v>
      </c>
    </row>
    <row r="75" spans="1:2" ht="14.25">
      <c r="A75" t="s">
        <v>11</v>
      </c>
      <c r="B75" t="s">
        <v>80</v>
      </c>
    </row>
    <row r="76" spans="1:2" ht="14.25">
      <c r="A76" t="s">
        <v>11</v>
      </c>
      <c r="B76" t="s">
        <v>81</v>
      </c>
    </row>
    <row r="77" spans="1:2" ht="14.25">
      <c r="A77" t="s">
        <v>11</v>
      </c>
      <c r="B77" t="s">
        <v>82</v>
      </c>
    </row>
    <row r="78" spans="1:2" ht="14.25">
      <c r="A78" t="s">
        <v>4</v>
      </c>
      <c r="B78" t="s">
        <v>83</v>
      </c>
    </row>
    <row r="79" spans="1:2" ht="14.25">
      <c r="A79" t="s">
        <v>8</v>
      </c>
      <c r="B79" t="s">
        <v>84</v>
      </c>
    </row>
    <row r="80" spans="1:2" ht="14.25">
      <c r="A80" t="s">
        <v>2</v>
      </c>
      <c r="B80" t="s">
        <v>85</v>
      </c>
    </row>
    <row r="81" spans="1:2" ht="14.25">
      <c r="A81" t="s">
        <v>2</v>
      </c>
      <c r="B81" t="s">
        <v>86</v>
      </c>
    </row>
    <row r="82" spans="1:2" ht="14.25">
      <c r="A82" t="s">
        <v>2</v>
      </c>
      <c r="B82" t="s">
        <v>87</v>
      </c>
    </row>
    <row r="83" spans="1:2" ht="14.25">
      <c r="A83" t="s">
        <v>2</v>
      </c>
      <c r="B83" t="s">
        <v>88</v>
      </c>
    </row>
    <row r="84" spans="1:2" ht="14.25">
      <c r="A84" t="s">
        <v>8</v>
      </c>
      <c r="B84" t="s">
        <v>89</v>
      </c>
    </row>
    <row r="85" spans="1:2" ht="14.25">
      <c r="A85" t="s">
        <v>8</v>
      </c>
      <c r="B85" t="s">
        <v>90</v>
      </c>
    </row>
    <row r="86" spans="1:2" ht="14.25">
      <c r="A86" t="s">
        <v>8</v>
      </c>
      <c r="B86" t="s">
        <v>91</v>
      </c>
    </row>
    <row r="87" spans="1:2" ht="14.25">
      <c r="A87" t="s">
        <v>11</v>
      </c>
      <c r="B87" t="s">
        <v>92</v>
      </c>
    </row>
    <row r="88" spans="1:2" ht="14.25">
      <c r="A88" t="s">
        <v>2</v>
      </c>
      <c r="B88" t="s">
        <v>93</v>
      </c>
    </row>
    <row r="89" spans="1:2" ht="14.25">
      <c r="A89" t="s">
        <v>2</v>
      </c>
      <c r="B89" t="s">
        <v>94</v>
      </c>
    </row>
    <row r="90" spans="1:2" ht="14.25">
      <c r="A90" t="s">
        <v>2</v>
      </c>
      <c r="B90" t="s">
        <v>95</v>
      </c>
    </row>
    <row r="91" spans="1:2" ht="14.25">
      <c r="A91" t="s">
        <v>6</v>
      </c>
      <c r="B91" t="s">
        <v>96</v>
      </c>
    </row>
    <row r="92" spans="1:2" ht="14.25">
      <c r="A92" t="s">
        <v>2</v>
      </c>
      <c r="B92" t="s">
        <v>97</v>
      </c>
    </row>
    <row r="93" spans="1:2" ht="14.25">
      <c r="A93" t="s">
        <v>2</v>
      </c>
      <c r="B93" t="s">
        <v>98</v>
      </c>
    </row>
    <row r="94" spans="1:2" ht="14.25">
      <c r="A94" t="s">
        <v>2</v>
      </c>
      <c r="B94" t="s">
        <v>99</v>
      </c>
    </row>
    <row r="95" spans="1:2" ht="14.25">
      <c r="A95" t="s">
        <v>2</v>
      </c>
      <c r="B95" t="s">
        <v>100</v>
      </c>
    </row>
    <row r="96" spans="1:2" ht="14.25">
      <c r="A96" t="s">
        <v>4</v>
      </c>
      <c r="B96" t="s">
        <v>101</v>
      </c>
    </row>
    <row r="97" spans="1:2" ht="14.25">
      <c r="A97" t="s">
        <v>2</v>
      </c>
      <c r="B97" t="s">
        <v>102</v>
      </c>
    </row>
    <row r="98" spans="1:2" ht="14.25">
      <c r="A98" t="s">
        <v>6</v>
      </c>
      <c r="B98" t="s">
        <v>103</v>
      </c>
    </row>
    <row r="99" spans="1:2" ht="14.25">
      <c r="A99" t="s">
        <v>6</v>
      </c>
      <c r="B99" t="s">
        <v>104</v>
      </c>
    </row>
    <row r="100" spans="1:2" ht="14.25">
      <c r="A100" t="s">
        <v>6</v>
      </c>
      <c r="B100" t="s">
        <v>105</v>
      </c>
    </row>
    <row r="101" spans="1:2" ht="14.25">
      <c r="A101" t="s">
        <v>8</v>
      </c>
      <c r="B101" t="s">
        <v>106</v>
      </c>
    </row>
    <row r="102" spans="1:2" ht="14.25">
      <c r="A102" t="s">
        <v>4</v>
      </c>
      <c r="B102" t="s">
        <v>107</v>
      </c>
    </row>
    <row r="103" spans="1:2" ht="14.25">
      <c r="A103" t="s">
        <v>8</v>
      </c>
      <c r="B103" t="s">
        <v>108</v>
      </c>
    </row>
    <row r="104" spans="1:2" ht="14.25">
      <c r="A104" t="s">
        <v>6</v>
      </c>
      <c r="B104" t="s">
        <v>109</v>
      </c>
    </row>
    <row r="105" spans="1:2" ht="14.25">
      <c r="A105" t="s">
        <v>6</v>
      </c>
      <c r="B105" t="s">
        <v>110</v>
      </c>
    </row>
    <row r="106" spans="1:2" ht="14.25">
      <c r="A106" t="s">
        <v>2</v>
      </c>
      <c r="B106" t="s">
        <v>111</v>
      </c>
    </row>
    <row r="107" spans="1:2" ht="14.25">
      <c r="A107" t="s">
        <v>2</v>
      </c>
      <c r="B107" t="s">
        <v>112</v>
      </c>
    </row>
    <row r="108" spans="1:2" ht="14.25">
      <c r="A108" t="s">
        <v>6</v>
      </c>
      <c r="B108" t="s">
        <v>113</v>
      </c>
    </row>
    <row r="109" spans="1:2" ht="14.25">
      <c r="A109" t="s">
        <v>8</v>
      </c>
      <c r="B109" t="s">
        <v>114</v>
      </c>
    </row>
    <row r="110" spans="1:2" ht="14.25">
      <c r="A110" t="s">
        <v>2</v>
      </c>
      <c r="B110" t="s">
        <v>115</v>
      </c>
    </row>
    <row r="111" spans="1:2" ht="14.25">
      <c r="A111" t="s">
        <v>6</v>
      </c>
      <c r="B111" t="s">
        <v>116</v>
      </c>
    </row>
    <row r="112" spans="1:2" ht="14.25">
      <c r="A112" t="s">
        <v>6</v>
      </c>
      <c r="B112" t="s">
        <v>117</v>
      </c>
    </row>
    <row r="113" spans="1:2" ht="14.25">
      <c r="A113" t="s">
        <v>11</v>
      </c>
      <c r="B113" t="s">
        <v>118</v>
      </c>
    </row>
    <row r="114" spans="1:2" ht="14.25">
      <c r="A114" t="s">
        <v>2</v>
      </c>
      <c r="B114" t="s">
        <v>119</v>
      </c>
    </row>
    <row r="115" spans="1:2" ht="14.25">
      <c r="A115" t="s">
        <v>8</v>
      </c>
      <c r="B115" t="s">
        <v>120</v>
      </c>
    </row>
    <row r="116" spans="1:2" ht="14.25">
      <c r="A116" t="s">
        <v>2</v>
      </c>
      <c r="B116" t="s">
        <v>121</v>
      </c>
    </row>
    <row r="117" spans="1:2" ht="14.25">
      <c r="A117" t="s">
        <v>4</v>
      </c>
      <c r="B117" t="s">
        <v>122</v>
      </c>
    </row>
    <row r="118" spans="1:2" ht="14.25">
      <c r="A118" t="s">
        <v>6</v>
      </c>
      <c r="B118" t="s">
        <v>123</v>
      </c>
    </row>
    <row r="119" spans="1:2" ht="14.25">
      <c r="A119" t="s">
        <v>6</v>
      </c>
      <c r="B119" t="s">
        <v>124</v>
      </c>
    </row>
    <row r="120" spans="1:2" ht="14.25">
      <c r="A120" t="s">
        <v>2</v>
      </c>
      <c r="B120" t="s">
        <v>125</v>
      </c>
    </row>
    <row r="121" spans="1:2" ht="14.25">
      <c r="A121" t="s">
        <v>6</v>
      </c>
      <c r="B121" t="s">
        <v>126</v>
      </c>
    </row>
    <row r="122" spans="1:2" ht="14.25">
      <c r="A122" t="s">
        <v>2</v>
      </c>
      <c r="B122" t="s">
        <v>127</v>
      </c>
    </row>
    <row r="123" spans="1:2" ht="14.25">
      <c r="A123" t="s">
        <v>2</v>
      </c>
      <c r="B123" t="s">
        <v>128</v>
      </c>
    </row>
    <row r="124" spans="1:2" ht="14.25">
      <c r="A124" t="s">
        <v>8</v>
      </c>
      <c r="B124" t="s">
        <v>129</v>
      </c>
    </row>
    <row r="125" spans="1:2" ht="14.25">
      <c r="A125" t="s">
        <v>8</v>
      </c>
      <c r="B125" t="s">
        <v>130</v>
      </c>
    </row>
    <row r="126" spans="1:2" ht="14.25">
      <c r="A126" t="s">
        <v>11</v>
      </c>
      <c r="B126" t="s">
        <v>131</v>
      </c>
    </row>
    <row r="127" spans="1:2" ht="14.25">
      <c r="A127" t="s">
        <v>6</v>
      </c>
      <c r="B127" t="s">
        <v>132</v>
      </c>
    </row>
    <row r="128" spans="1:2" ht="14.25">
      <c r="A128" t="s">
        <v>6</v>
      </c>
      <c r="B128" t="s">
        <v>133</v>
      </c>
    </row>
    <row r="129" spans="1:2" ht="14.25">
      <c r="A129" t="s">
        <v>2</v>
      </c>
      <c r="B129" t="s">
        <v>134</v>
      </c>
    </row>
    <row r="130" spans="1:2" ht="14.25">
      <c r="A130" t="s">
        <v>8</v>
      </c>
      <c r="B130" t="s">
        <v>135</v>
      </c>
    </row>
    <row r="131" spans="1:2" ht="14.25">
      <c r="A131" t="s">
        <v>2</v>
      </c>
      <c r="B131" t="s">
        <v>136</v>
      </c>
    </row>
    <row r="132" spans="1:2" ht="14.25">
      <c r="A132" t="s">
        <v>2</v>
      </c>
      <c r="B132" t="s">
        <v>137</v>
      </c>
    </row>
    <row r="133" spans="1:2" ht="14.25">
      <c r="A133" t="s">
        <v>2</v>
      </c>
      <c r="B133" t="s">
        <v>138</v>
      </c>
    </row>
    <row r="134" spans="1:2" ht="14.25">
      <c r="A134" t="s">
        <v>11</v>
      </c>
      <c r="B134" t="s">
        <v>139</v>
      </c>
    </row>
    <row r="135" spans="1:2" ht="14.25">
      <c r="A135" t="s">
        <v>2</v>
      </c>
      <c r="B135" t="s">
        <v>140</v>
      </c>
    </row>
    <row r="136" spans="1:2" ht="14.25">
      <c r="A136" t="s">
        <v>11</v>
      </c>
      <c r="B136" t="s">
        <v>141</v>
      </c>
    </row>
    <row r="137" spans="1:2" ht="14.25">
      <c r="A137" t="s">
        <v>11</v>
      </c>
      <c r="B137" t="s">
        <v>142</v>
      </c>
    </row>
    <row r="138" spans="1:2" ht="14.25">
      <c r="A138" t="s">
        <v>2</v>
      </c>
      <c r="B138" t="s">
        <v>143</v>
      </c>
    </row>
    <row r="139" spans="1:2" ht="14.25">
      <c r="A139" t="s">
        <v>4</v>
      </c>
      <c r="B139" t="s">
        <v>144</v>
      </c>
    </row>
    <row r="140" spans="1:2" ht="14.25">
      <c r="A140" t="s">
        <v>8</v>
      </c>
      <c r="B140" t="s">
        <v>145</v>
      </c>
    </row>
    <row r="141" spans="1:2" ht="14.25">
      <c r="A141" t="s">
        <v>2</v>
      </c>
      <c r="B141" t="s">
        <v>146</v>
      </c>
    </row>
    <row r="142" spans="1:2" ht="14.25">
      <c r="A142" t="s">
        <v>2</v>
      </c>
      <c r="B142" t="s">
        <v>147</v>
      </c>
    </row>
    <row r="143" spans="1:2" ht="14.25">
      <c r="A143" t="s">
        <v>4</v>
      </c>
      <c r="B143" t="s">
        <v>148</v>
      </c>
    </row>
    <row r="144" spans="1:2" ht="14.25">
      <c r="A144" t="s">
        <v>4</v>
      </c>
      <c r="B144" t="s">
        <v>149</v>
      </c>
    </row>
    <row r="145" spans="1:2" ht="14.25">
      <c r="A145" t="s">
        <v>4</v>
      </c>
      <c r="B145" t="s">
        <v>150</v>
      </c>
    </row>
    <row r="146" spans="1:2" ht="14.25">
      <c r="A146" t="s">
        <v>6</v>
      </c>
      <c r="B146" t="s">
        <v>151</v>
      </c>
    </row>
    <row r="147" spans="1:2" ht="14.25">
      <c r="A147" t="s">
        <v>11</v>
      </c>
      <c r="B147" t="s">
        <v>152</v>
      </c>
    </row>
    <row r="148" spans="1:2" ht="14.25">
      <c r="A148" t="s">
        <v>11</v>
      </c>
      <c r="B148" t="s">
        <v>153</v>
      </c>
    </row>
    <row r="149" spans="1:2" ht="14.25">
      <c r="A149" t="s">
        <v>11</v>
      </c>
      <c r="B149" t="s">
        <v>154</v>
      </c>
    </row>
    <row r="150" spans="1:2" ht="14.25">
      <c r="A150" t="s">
        <v>2</v>
      </c>
      <c r="B150" t="s">
        <v>155</v>
      </c>
    </row>
    <row r="151" spans="1:2" ht="14.25">
      <c r="A151" t="s">
        <v>8</v>
      </c>
      <c r="B151" t="s">
        <v>156</v>
      </c>
    </row>
    <row r="152" spans="1:2" ht="14.25">
      <c r="A152" t="s">
        <v>6</v>
      </c>
      <c r="B152" t="s">
        <v>157</v>
      </c>
    </row>
    <row r="153" spans="1:2" ht="14.25">
      <c r="A153" t="s">
        <v>2</v>
      </c>
      <c r="B153" t="s">
        <v>158</v>
      </c>
    </row>
    <row r="154" spans="1:2" ht="14.25">
      <c r="A154" t="s">
        <v>2</v>
      </c>
      <c r="B154" t="s">
        <v>159</v>
      </c>
    </row>
    <row r="155" spans="1:2" ht="14.25">
      <c r="A155" t="s">
        <v>4</v>
      </c>
      <c r="B155" t="s">
        <v>160</v>
      </c>
    </row>
    <row r="156" spans="1:2" ht="14.25">
      <c r="A156" t="s">
        <v>6</v>
      </c>
      <c r="B156" t="s">
        <v>161</v>
      </c>
    </row>
    <row r="157" spans="1:2" ht="14.25">
      <c r="A157" t="s">
        <v>6</v>
      </c>
      <c r="B157" t="s">
        <v>162</v>
      </c>
    </row>
    <row r="158" spans="1:2" ht="14.25">
      <c r="A158" t="s">
        <v>2</v>
      </c>
      <c r="B158" t="s">
        <v>163</v>
      </c>
    </row>
    <row r="159" spans="1:2" ht="14.25">
      <c r="A159" t="s">
        <v>4</v>
      </c>
      <c r="B159" t="s">
        <v>164</v>
      </c>
    </row>
    <row r="160" spans="1:2" ht="14.25">
      <c r="A160" t="s">
        <v>4</v>
      </c>
      <c r="B160" t="s">
        <v>165</v>
      </c>
    </row>
    <row r="161" spans="1:2" ht="14.25">
      <c r="A161" t="s">
        <v>2</v>
      </c>
      <c r="B161" t="s">
        <v>166</v>
      </c>
    </row>
    <row r="162" spans="1:2" ht="14.25">
      <c r="A162" t="s">
        <v>6</v>
      </c>
      <c r="B162" t="s">
        <v>167</v>
      </c>
    </row>
    <row r="163" spans="1:2" ht="14.25">
      <c r="A163" t="s">
        <v>6</v>
      </c>
      <c r="B163" t="s">
        <v>168</v>
      </c>
    </row>
    <row r="164" spans="1:2" ht="14.25">
      <c r="A164" t="s">
        <v>6</v>
      </c>
      <c r="B164" t="s">
        <v>169</v>
      </c>
    </row>
    <row r="165" spans="1:2" ht="14.25">
      <c r="A165" t="s">
        <v>8</v>
      </c>
      <c r="B165" t="s">
        <v>170</v>
      </c>
    </row>
    <row r="166" spans="1:2" ht="14.25">
      <c r="A166" t="s">
        <v>2</v>
      </c>
      <c r="B166" t="s">
        <v>171</v>
      </c>
    </row>
    <row r="167" spans="1:2" ht="14.25">
      <c r="A167" t="s">
        <v>2</v>
      </c>
      <c r="B167" t="s">
        <v>172</v>
      </c>
    </row>
    <row r="168" spans="1:2" ht="14.25">
      <c r="A168" t="s">
        <v>6</v>
      </c>
      <c r="B168" t="s">
        <v>173</v>
      </c>
    </row>
    <row r="169" spans="1:2" ht="14.25">
      <c r="A169" t="s">
        <v>6</v>
      </c>
      <c r="B169" t="s">
        <v>174</v>
      </c>
    </row>
    <row r="170" spans="1:2" ht="14.25">
      <c r="A170" t="s">
        <v>6</v>
      </c>
      <c r="B170" t="s">
        <v>175</v>
      </c>
    </row>
    <row r="171" spans="1:2" ht="14.25">
      <c r="A171" t="s">
        <v>8</v>
      </c>
      <c r="B171" t="s">
        <v>176</v>
      </c>
    </row>
    <row r="172" spans="1:2" ht="14.25">
      <c r="A172" t="s">
        <v>8</v>
      </c>
      <c r="B172" t="s">
        <v>177</v>
      </c>
    </row>
    <row r="173" spans="1:2" ht="14.25">
      <c r="A173" t="s">
        <v>2</v>
      </c>
      <c r="B173" t="s">
        <v>178</v>
      </c>
    </row>
    <row r="174" spans="1:2" ht="14.25">
      <c r="A174" t="s">
        <v>2</v>
      </c>
      <c r="B174" t="s">
        <v>179</v>
      </c>
    </row>
    <row r="175" spans="1:2" ht="14.25">
      <c r="A175" t="s">
        <v>2</v>
      </c>
      <c r="B175" t="s">
        <v>180</v>
      </c>
    </row>
    <row r="176" spans="1:2" ht="14.25">
      <c r="A176" t="s">
        <v>4</v>
      </c>
      <c r="B176" t="s">
        <v>181</v>
      </c>
    </row>
    <row r="177" spans="1:2" ht="14.25">
      <c r="A177" t="s">
        <v>2</v>
      </c>
      <c r="B177" t="s">
        <v>182</v>
      </c>
    </row>
    <row r="178" spans="1:2" ht="14.25">
      <c r="A178" t="s">
        <v>6</v>
      </c>
      <c r="B178" t="s">
        <v>183</v>
      </c>
    </row>
    <row r="179" spans="1:2" ht="14.25">
      <c r="A179" t="s">
        <v>2</v>
      </c>
      <c r="B179" t="s">
        <v>184</v>
      </c>
    </row>
    <row r="180" spans="1:2" ht="14.25">
      <c r="A180" t="s">
        <v>11</v>
      </c>
      <c r="B180" t="s">
        <v>185</v>
      </c>
    </row>
    <row r="181" spans="1:2" ht="14.25">
      <c r="A181" t="s">
        <v>6</v>
      </c>
      <c r="B181" t="s">
        <v>186</v>
      </c>
    </row>
    <row r="182" spans="1:2" ht="14.25">
      <c r="A182" t="s">
        <v>2</v>
      </c>
      <c r="B182" t="s">
        <v>187</v>
      </c>
    </row>
    <row r="183" spans="1:2" ht="14.25">
      <c r="A183" t="s">
        <v>2</v>
      </c>
      <c r="B183" t="s">
        <v>188</v>
      </c>
    </row>
    <row r="184" spans="1:2" ht="14.25">
      <c r="A184" t="s">
        <v>2</v>
      </c>
      <c r="B184" t="s">
        <v>189</v>
      </c>
    </row>
    <row r="185" spans="1:2" ht="14.25">
      <c r="A185" t="s">
        <v>6</v>
      </c>
      <c r="B185" t="s">
        <v>190</v>
      </c>
    </row>
    <row r="186" spans="1:2" ht="14.25">
      <c r="A186" t="s">
        <v>4</v>
      </c>
      <c r="B186" t="s">
        <v>191</v>
      </c>
    </row>
    <row r="187" spans="1:2" ht="14.25">
      <c r="A187" t="s">
        <v>2</v>
      </c>
      <c r="B187" t="s">
        <v>192</v>
      </c>
    </row>
    <row r="188" spans="1:2" ht="14.25">
      <c r="A188" t="s">
        <v>8</v>
      </c>
      <c r="B188" t="s">
        <v>193</v>
      </c>
    </row>
    <row r="189" spans="1:2" ht="14.25">
      <c r="A189" t="s">
        <v>6</v>
      </c>
      <c r="B189" t="s">
        <v>194</v>
      </c>
    </row>
    <row r="190" spans="1:2" ht="14.25">
      <c r="A190" t="s">
        <v>11</v>
      </c>
      <c r="B190" t="s">
        <v>195</v>
      </c>
    </row>
    <row r="191" spans="1:2" ht="14.25">
      <c r="A191" t="s">
        <v>2</v>
      </c>
      <c r="B191" t="s">
        <v>196</v>
      </c>
    </row>
    <row r="192" spans="1:2" ht="14.25">
      <c r="A192" t="s">
        <v>2</v>
      </c>
      <c r="B192" t="s">
        <v>197</v>
      </c>
    </row>
    <row r="193" spans="1:2" ht="14.25">
      <c r="A193" t="s">
        <v>11</v>
      </c>
      <c r="B193" t="s">
        <v>198</v>
      </c>
    </row>
    <row r="194" spans="1:2" ht="14.25">
      <c r="A194" t="s">
        <v>2</v>
      </c>
      <c r="B194" t="s">
        <v>199</v>
      </c>
    </row>
    <row r="195" spans="1:2" ht="14.25">
      <c r="A195" t="s">
        <v>2</v>
      </c>
      <c r="B195" t="s">
        <v>200</v>
      </c>
    </row>
    <row r="196" spans="1:2" ht="14.25">
      <c r="A196" t="s">
        <v>6</v>
      </c>
      <c r="B196" t="s">
        <v>201</v>
      </c>
    </row>
    <row r="197" spans="1:2" ht="14.25">
      <c r="A197" t="s">
        <v>6</v>
      </c>
      <c r="B197" t="s">
        <v>202</v>
      </c>
    </row>
    <row r="198" spans="1:2" ht="14.25">
      <c r="A198" t="s">
        <v>8</v>
      </c>
      <c r="B198" t="s">
        <v>203</v>
      </c>
    </row>
    <row r="199" spans="1:2" ht="14.25">
      <c r="A199" t="s">
        <v>8</v>
      </c>
      <c r="B199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4">
      <selection activeCell="A13" sqref="A13:F40"/>
    </sheetView>
  </sheetViews>
  <sheetFormatPr defaultColWidth="9.140625" defaultRowHeight="15"/>
  <cols>
    <col min="1" max="1" width="26.7109375" style="0" customWidth="1"/>
    <col min="2" max="2" width="2.421875" style="0" customWidth="1"/>
    <col min="7" max="7" width="12.57421875" style="0" customWidth="1"/>
    <col min="8" max="8" width="10.421875" style="0" customWidth="1"/>
    <col min="9" max="9" width="12.00390625" style="0" customWidth="1"/>
  </cols>
  <sheetData>
    <row r="1" spans="1:2" ht="14.25" hidden="1">
      <c r="A1" s="1" t="e">
        <f>DotStatQuery(B1)</f>
        <v>#NAME?</v>
      </c>
      <c r="B1" s="1" t="s">
        <v>301</v>
      </c>
    </row>
    <row r="2" ht="35.25">
      <c r="A2" s="2" t="s">
        <v>302</v>
      </c>
    </row>
    <row r="3" spans="1:6" ht="14.25">
      <c r="A3" s="25" t="s">
        <v>303</v>
      </c>
      <c r="B3" s="26"/>
      <c r="C3" s="27" t="s">
        <v>304</v>
      </c>
      <c r="D3" s="28"/>
      <c r="E3" s="28"/>
      <c r="F3" s="29"/>
    </row>
    <row r="4" spans="1:6" ht="14.25">
      <c r="A4" s="25" t="s">
        <v>305</v>
      </c>
      <c r="B4" s="26"/>
      <c r="C4" s="27" t="s">
        <v>306</v>
      </c>
      <c r="D4" s="28"/>
      <c r="E4" s="28"/>
      <c r="F4" s="29"/>
    </row>
    <row r="5" spans="1:6" ht="14.25">
      <c r="A5" s="25" t="s">
        <v>307</v>
      </c>
      <c r="B5" s="26"/>
      <c r="C5" s="27" t="s">
        <v>308</v>
      </c>
      <c r="D5" s="28"/>
      <c r="E5" s="28"/>
      <c r="F5" s="29"/>
    </row>
    <row r="6" spans="1:6" ht="14.25">
      <c r="A6" s="25" t="s">
        <v>309</v>
      </c>
      <c r="B6" s="26"/>
      <c r="C6" s="27" t="s">
        <v>310</v>
      </c>
      <c r="D6" s="28"/>
      <c r="E6" s="28"/>
      <c r="F6" s="29"/>
    </row>
    <row r="7" spans="1:6" ht="14.25">
      <c r="A7" s="25" t="s">
        <v>311</v>
      </c>
      <c r="B7" s="26"/>
      <c r="C7" s="27" t="s">
        <v>368</v>
      </c>
      <c r="D7" s="28"/>
      <c r="E7" s="28"/>
      <c r="F7" s="29"/>
    </row>
    <row r="8" spans="1:6" ht="14.25">
      <c r="A8" s="25" t="s">
        <v>313</v>
      </c>
      <c r="B8" s="26"/>
      <c r="C8" s="27" t="s">
        <v>314</v>
      </c>
      <c r="D8" s="28"/>
      <c r="E8" s="28"/>
      <c r="F8" s="29"/>
    </row>
    <row r="9" spans="1:6" ht="30">
      <c r="A9" s="30" t="s">
        <v>315</v>
      </c>
      <c r="B9" s="31"/>
      <c r="C9" s="3" t="s">
        <v>316</v>
      </c>
      <c r="D9" s="3" t="s">
        <v>317</v>
      </c>
      <c r="E9" s="3" t="s">
        <v>318</v>
      </c>
      <c r="F9" s="3" t="s">
        <v>319</v>
      </c>
    </row>
    <row r="10" spans="1:10" ht="14.25">
      <c r="A10" s="4" t="s">
        <v>320</v>
      </c>
      <c r="B10" s="5" t="s">
        <v>321</v>
      </c>
      <c r="C10" s="5" t="s">
        <v>321</v>
      </c>
      <c r="D10" s="5" t="s">
        <v>321</v>
      </c>
      <c r="E10" s="5" t="s">
        <v>321</v>
      </c>
      <c r="F10" s="5" t="s">
        <v>321</v>
      </c>
      <c r="G10" t="s">
        <v>377</v>
      </c>
      <c r="H10" t="s">
        <v>378</v>
      </c>
      <c r="I10" t="s">
        <v>379</v>
      </c>
      <c r="J10" t="s">
        <v>380</v>
      </c>
    </row>
    <row r="11" spans="1:10" ht="14.25">
      <c r="A11" s="6" t="s">
        <v>322</v>
      </c>
      <c r="B11" s="5" t="s">
        <v>321</v>
      </c>
      <c r="C11" s="7">
        <v>1744.087967</v>
      </c>
      <c r="D11" s="7">
        <v>2550.328515</v>
      </c>
      <c r="E11" s="7">
        <v>75563.389606</v>
      </c>
      <c r="F11" s="7">
        <v>44788.850669</v>
      </c>
      <c r="G11" s="11">
        <f>SUM(C11:E11)</f>
        <v>79857.806088</v>
      </c>
      <c r="H11" s="12">
        <f>(C11+D11)/(F11+G11)</f>
        <v>0.03445272094519159</v>
      </c>
      <c r="I11" s="12">
        <f>(C11+D11)/G11</f>
        <v>0.053775788396537356</v>
      </c>
      <c r="J11" s="13">
        <f>F11/G11</f>
        <v>0.5608575149140028</v>
      </c>
    </row>
    <row r="12" spans="1:10" ht="14.25">
      <c r="A12" s="6" t="s">
        <v>323</v>
      </c>
      <c r="B12" s="5" t="s">
        <v>321</v>
      </c>
      <c r="C12" s="8">
        <v>21.178827</v>
      </c>
      <c r="D12" s="8">
        <v>137.916923</v>
      </c>
      <c r="E12" s="8">
        <v>3216.956614</v>
      </c>
      <c r="F12" s="8">
        <v>-962.969034</v>
      </c>
      <c r="G12" s="11">
        <f aca="true" t="shared" si="0" ref="G12:G40">SUM(C12:E12)</f>
        <v>3376.052364</v>
      </c>
      <c r="H12" s="12">
        <f aca="true" t="shared" si="1" ref="H12:H40">(C12+D12)/(F12+G12)</f>
        <v>0.06593048322123214</v>
      </c>
      <c r="I12" s="12">
        <f aca="true" t="shared" si="2" ref="I12:I40">(C12+D12)/G12</f>
        <v>0.04712478742820827</v>
      </c>
      <c r="J12" s="13">
        <f aca="true" t="shared" si="3" ref="J12:J40">F12/G12</f>
        <v>-0.285235218585016</v>
      </c>
    </row>
    <row r="13" spans="1:10" ht="14.25">
      <c r="A13" s="6" t="s">
        <v>324</v>
      </c>
      <c r="B13" s="5" t="s">
        <v>321</v>
      </c>
      <c r="C13" s="7">
        <v>18.713831</v>
      </c>
      <c r="D13" s="7">
        <v>11.689086</v>
      </c>
      <c r="E13" s="7">
        <v>252.145089</v>
      </c>
      <c r="F13" s="7">
        <v>254.930911</v>
      </c>
      <c r="G13" s="11">
        <f t="shared" si="0"/>
        <v>282.548006</v>
      </c>
      <c r="H13" s="12">
        <f t="shared" si="1"/>
        <v>0.056565785258512746</v>
      </c>
      <c r="I13" s="12">
        <f t="shared" si="2"/>
        <v>0.10760265991755044</v>
      </c>
      <c r="J13" s="13">
        <f t="shared" si="3"/>
        <v>0.9022569814207078</v>
      </c>
    </row>
    <row r="14" spans="1:10" ht="14.25">
      <c r="A14" s="6" t="s">
        <v>325</v>
      </c>
      <c r="B14" s="5" t="s">
        <v>321</v>
      </c>
      <c r="C14" s="8">
        <v>12.896408</v>
      </c>
      <c r="D14" s="8">
        <v>148.983937</v>
      </c>
      <c r="E14" s="8">
        <v>1768.830634</v>
      </c>
      <c r="F14" s="8" t="s">
        <v>333</v>
      </c>
      <c r="G14" s="11">
        <f t="shared" si="0"/>
        <v>1930.710979</v>
      </c>
      <c r="H14" s="12" t="e">
        <f t="shared" si="1"/>
        <v>#VALUE!</v>
      </c>
      <c r="I14" s="12">
        <f t="shared" si="2"/>
        <v>0.08384493938281998</v>
      </c>
      <c r="J14" s="13" t="e">
        <f t="shared" si="3"/>
        <v>#VALUE!</v>
      </c>
    </row>
    <row r="15" spans="1:10" ht="14.25">
      <c r="A15" s="6" t="s">
        <v>326</v>
      </c>
      <c r="B15" s="5" t="s">
        <v>321</v>
      </c>
      <c r="C15" s="7">
        <v>14.340629</v>
      </c>
      <c r="D15" s="7">
        <v>107.540375</v>
      </c>
      <c r="E15" s="7">
        <v>3657.959874</v>
      </c>
      <c r="F15" s="7" t="s">
        <v>333</v>
      </c>
      <c r="G15" s="11">
        <f t="shared" si="0"/>
        <v>3779.840878</v>
      </c>
      <c r="H15" s="12" t="e">
        <f t="shared" si="1"/>
        <v>#VALUE!</v>
      </c>
      <c r="I15" s="12">
        <f t="shared" si="2"/>
        <v>0.032245009230253634</v>
      </c>
      <c r="J15" s="13" t="e">
        <f t="shared" si="3"/>
        <v>#VALUE!</v>
      </c>
    </row>
    <row r="16" spans="1:10" ht="14.25">
      <c r="A16" s="6" t="s">
        <v>327</v>
      </c>
      <c r="B16" s="5" t="s">
        <v>321</v>
      </c>
      <c r="C16" s="8" t="s">
        <v>333</v>
      </c>
      <c r="D16" s="8" t="s">
        <v>333</v>
      </c>
      <c r="E16" s="8" t="s">
        <v>333</v>
      </c>
      <c r="F16" s="8" t="s">
        <v>333</v>
      </c>
      <c r="G16" s="11">
        <f t="shared" si="0"/>
        <v>0</v>
      </c>
      <c r="H16" s="12" t="e">
        <f t="shared" si="1"/>
        <v>#VALUE!</v>
      </c>
      <c r="I16" s="12" t="e">
        <f t="shared" si="2"/>
        <v>#VALUE!</v>
      </c>
      <c r="J16" s="13" t="e">
        <f t="shared" si="3"/>
        <v>#VALUE!</v>
      </c>
    </row>
    <row r="17" spans="1:10" ht="14.25">
      <c r="A17" s="6" t="s">
        <v>328</v>
      </c>
      <c r="B17" s="5" t="s">
        <v>321</v>
      </c>
      <c r="C17" s="7">
        <v>1.226036</v>
      </c>
      <c r="D17" s="7">
        <v>119.380155</v>
      </c>
      <c r="E17" s="7">
        <v>1498.247066</v>
      </c>
      <c r="F17" s="7">
        <v>322.082481</v>
      </c>
      <c r="G17" s="11">
        <f t="shared" si="0"/>
        <v>1618.853257</v>
      </c>
      <c r="H17" s="12">
        <f t="shared" si="1"/>
        <v>0.06213816801800782</v>
      </c>
      <c r="I17" s="12">
        <f t="shared" si="2"/>
        <v>0.07450100277989558</v>
      </c>
      <c r="J17" s="13">
        <f t="shared" si="3"/>
        <v>0.19895718133024085</v>
      </c>
    </row>
    <row r="18" spans="1:10" ht="14.25">
      <c r="A18" s="6" t="s">
        <v>329</v>
      </c>
      <c r="B18" s="5" t="s">
        <v>321</v>
      </c>
      <c r="C18" s="8">
        <v>2.928917</v>
      </c>
      <c r="D18" s="8">
        <v>114.097886</v>
      </c>
      <c r="E18" s="8">
        <v>1150.375037</v>
      </c>
      <c r="F18" s="8" t="s">
        <v>333</v>
      </c>
      <c r="G18" s="11">
        <f t="shared" si="0"/>
        <v>1267.40184</v>
      </c>
      <c r="H18" s="12" t="e">
        <f t="shared" si="1"/>
        <v>#VALUE!</v>
      </c>
      <c r="I18" s="12">
        <f t="shared" si="2"/>
        <v>0.09233598950747933</v>
      </c>
      <c r="J18" s="13" t="e">
        <f t="shared" si="3"/>
        <v>#VALUE!</v>
      </c>
    </row>
    <row r="19" spans="1:10" ht="14.25">
      <c r="A19" s="6" t="s">
        <v>330</v>
      </c>
      <c r="B19" s="5" t="s">
        <v>321</v>
      </c>
      <c r="C19" s="7">
        <v>44.099959</v>
      </c>
      <c r="D19" s="7">
        <v>201.612824</v>
      </c>
      <c r="E19" s="7">
        <v>7943.425202</v>
      </c>
      <c r="F19" s="7">
        <v>1157.94143</v>
      </c>
      <c r="G19" s="11">
        <f t="shared" si="0"/>
        <v>8189.137985</v>
      </c>
      <c r="H19" s="12">
        <f t="shared" si="1"/>
        <v>0.026287653296888137</v>
      </c>
      <c r="I19" s="12">
        <f t="shared" si="2"/>
        <v>0.030004718866634167</v>
      </c>
      <c r="J19" s="13">
        <f t="shared" si="3"/>
        <v>0.14139967260546776</v>
      </c>
    </row>
    <row r="20" spans="1:10" ht="14.25">
      <c r="A20" s="6" t="s">
        <v>331</v>
      </c>
      <c r="B20" s="5" t="s">
        <v>321</v>
      </c>
      <c r="C20" s="8">
        <v>194.109308</v>
      </c>
      <c r="D20" s="8">
        <v>188.463074</v>
      </c>
      <c r="E20" s="8">
        <v>3882.190282</v>
      </c>
      <c r="F20" s="8">
        <v>5187.683904</v>
      </c>
      <c r="G20" s="11">
        <f t="shared" si="0"/>
        <v>4264.762664</v>
      </c>
      <c r="H20" s="12">
        <f t="shared" si="1"/>
        <v>0.04047337154966291</v>
      </c>
      <c r="I20" s="12">
        <f t="shared" si="2"/>
        <v>0.08970543313685322</v>
      </c>
      <c r="J20" s="13">
        <f t="shared" si="3"/>
        <v>1.2164062370435347</v>
      </c>
    </row>
    <row r="21" spans="1:10" ht="14.25">
      <c r="A21" s="6" t="s">
        <v>332</v>
      </c>
      <c r="B21" s="5" t="s">
        <v>321</v>
      </c>
      <c r="C21" s="7">
        <v>3.023327</v>
      </c>
      <c r="D21" s="7">
        <v>5.724161</v>
      </c>
      <c r="E21" s="7">
        <v>288.19735</v>
      </c>
      <c r="F21" s="7" t="s">
        <v>333</v>
      </c>
      <c r="G21" s="11">
        <f t="shared" si="0"/>
        <v>296.94483799999995</v>
      </c>
      <c r="H21" s="12" t="e">
        <f t="shared" si="1"/>
        <v>#VALUE!</v>
      </c>
      <c r="I21" s="12">
        <f t="shared" si="2"/>
        <v>0.029458292856399147</v>
      </c>
      <c r="J21" s="13" t="e">
        <f t="shared" si="3"/>
        <v>#VALUE!</v>
      </c>
    </row>
    <row r="22" spans="1:10" ht="14.25">
      <c r="A22" s="6" t="s">
        <v>334</v>
      </c>
      <c r="B22" s="5" t="s">
        <v>321</v>
      </c>
      <c r="C22" s="8" t="s">
        <v>333</v>
      </c>
      <c r="D22" s="8" t="s">
        <v>333</v>
      </c>
      <c r="E22" s="8" t="s">
        <v>333</v>
      </c>
      <c r="F22" s="8" t="s">
        <v>333</v>
      </c>
      <c r="G22" s="11">
        <f t="shared" si="0"/>
        <v>0</v>
      </c>
      <c r="H22" s="12" t="e">
        <f t="shared" si="1"/>
        <v>#VALUE!</v>
      </c>
      <c r="I22" s="12" t="e">
        <f t="shared" si="2"/>
        <v>#VALUE!</v>
      </c>
      <c r="J22" s="13" t="e">
        <f t="shared" si="3"/>
        <v>#VALUE!</v>
      </c>
    </row>
    <row r="23" spans="1:10" ht="14.25">
      <c r="A23" s="6" t="s">
        <v>335</v>
      </c>
      <c r="B23" s="5" t="s">
        <v>321</v>
      </c>
      <c r="C23" s="7">
        <v>1.204567</v>
      </c>
      <c r="D23" s="7">
        <v>106.578995</v>
      </c>
      <c r="E23" s="7">
        <v>544.460841</v>
      </c>
      <c r="F23" s="7">
        <v>44.824367</v>
      </c>
      <c r="G23" s="11">
        <f t="shared" si="0"/>
        <v>652.2444029999999</v>
      </c>
      <c r="H23" s="12">
        <f t="shared" si="1"/>
        <v>0.1546240007280774</v>
      </c>
      <c r="I23" s="12">
        <f t="shared" si="2"/>
        <v>0.16525026739094917</v>
      </c>
      <c r="J23" s="13">
        <f t="shared" si="3"/>
        <v>0.0687232681397191</v>
      </c>
    </row>
    <row r="24" spans="1:10" ht="14.25">
      <c r="A24" s="6" t="s">
        <v>336</v>
      </c>
      <c r="B24" s="5" t="s">
        <v>321</v>
      </c>
      <c r="C24" s="8">
        <v>6.963639</v>
      </c>
      <c r="D24" s="8">
        <v>57.350047</v>
      </c>
      <c r="E24" s="8">
        <v>714.469157</v>
      </c>
      <c r="F24" s="8">
        <v>369.083431</v>
      </c>
      <c r="G24" s="11">
        <f t="shared" si="0"/>
        <v>778.782843</v>
      </c>
      <c r="H24" s="12">
        <f t="shared" si="1"/>
        <v>0.05602890115055337</v>
      </c>
      <c r="I24" s="12">
        <f t="shared" si="2"/>
        <v>0.08258230979030441</v>
      </c>
      <c r="J24" s="13">
        <f t="shared" si="3"/>
        <v>0.47392342334896564</v>
      </c>
    </row>
    <row r="25" spans="1:10" ht="14.25">
      <c r="A25" s="6" t="s">
        <v>337</v>
      </c>
      <c r="B25" s="5" t="s">
        <v>321</v>
      </c>
      <c r="C25" s="7">
        <v>995.332609</v>
      </c>
      <c r="D25" s="7">
        <v>139.484424</v>
      </c>
      <c r="E25" s="7">
        <v>10593.570624</v>
      </c>
      <c r="F25" s="7">
        <v>2933.624502</v>
      </c>
      <c r="G25" s="11">
        <f t="shared" si="0"/>
        <v>11728.387657</v>
      </c>
      <c r="H25" s="12">
        <f t="shared" si="1"/>
        <v>0.07739845122849759</v>
      </c>
      <c r="I25" s="12">
        <f t="shared" si="2"/>
        <v>0.09675814495462154</v>
      </c>
      <c r="J25" s="13">
        <f t="shared" si="3"/>
        <v>0.2501302470377579</v>
      </c>
    </row>
    <row r="26" spans="1:10" ht="14.25">
      <c r="A26" s="6" t="s">
        <v>338</v>
      </c>
      <c r="B26" s="5" t="s">
        <v>321</v>
      </c>
      <c r="C26" s="8">
        <v>0.714656</v>
      </c>
      <c r="D26" s="8">
        <v>41.449195</v>
      </c>
      <c r="E26" s="8">
        <v>1407.242508</v>
      </c>
      <c r="F26" s="8" t="s">
        <v>333</v>
      </c>
      <c r="G26" s="11">
        <f t="shared" si="0"/>
        <v>1449.406359</v>
      </c>
      <c r="H26" s="12" t="e">
        <f t="shared" si="1"/>
        <v>#VALUE!</v>
      </c>
      <c r="I26" s="12">
        <f t="shared" si="2"/>
        <v>0.02909042777285069</v>
      </c>
      <c r="J26" s="13" t="e">
        <f t="shared" si="3"/>
        <v>#VALUE!</v>
      </c>
    </row>
    <row r="27" spans="1:10" ht="14.25">
      <c r="A27" s="6" t="s">
        <v>339</v>
      </c>
      <c r="B27" s="5" t="s">
        <v>321</v>
      </c>
      <c r="C27" s="7" t="s">
        <v>333</v>
      </c>
      <c r="D27" s="7" t="s">
        <v>333</v>
      </c>
      <c r="E27" s="7" t="s">
        <v>333</v>
      </c>
      <c r="F27" s="7">
        <v>265.3035</v>
      </c>
      <c r="G27" s="11">
        <f t="shared" si="0"/>
        <v>0</v>
      </c>
      <c r="H27" s="12" t="e">
        <f t="shared" si="1"/>
        <v>#VALUE!</v>
      </c>
      <c r="I27" s="12" t="e">
        <f t="shared" si="2"/>
        <v>#VALUE!</v>
      </c>
      <c r="J27" s="13" t="e">
        <f t="shared" si="3"/>
        <v>#DIV/0!</v>
      </c>
    </row>
    <row r="28" spans="1:10" ht="14.25">
      <c r="A28" s="6" t="s">
        <v>340</v>
      </c>
      <c r="B28" s="5" t="s">
        <v>321</v>
      </c>
      <c r="C28" s="8" t="s">
        <v>333</v>
      </c>
      <c r="D28" s="8" t="s">
        <v>333</v>
      </c>
      <c r="E28" s="8" t="s">
        <v>333</v>
      </c>
      <c r="F28" s="8">
        <v>5291.75213</v>
      </c>
      <c r="G28" s="11">
        <f t="shared" si="0"/>
        <v>0</v>
      </c>
      <c r="H28" s="12" t="e">
        <f t="shared" si="1"/>
        <v>#VALUE!</v>
      </c>
      <c r="I28" s="12" t="e">
        <f t="shared" si="2"/>
        <v>#VALUE!</v>
      </c>
      <c r="J28" s="13" t="e">
        <f t="shared" si="3"/>
        <v>#DIV/0!</v>
      </c>
    </row>
    <row r="29" spans="1:10" ht="14.25">
      <c r="A29" s="6" t="s">
        <v>341</v>
      </c>
      <c r="B29" s="5" t="s">
        <v>321</v>
      </c>
      <c r="C29" s="7">
        <v>0.202339</v>
      </c>
      <c r="D29" s="7">
        <v>2.811486</v>
      </c>
      <c r="E29" s="7">
        <v>262.843525</v>
      </c>
      <c r="F29" s="7" t="s">
        <v>333</v>
      </c>
      <c r="G29" s="11">
        <f t="shared" si="0"/>
        <v>265.85735</v>
      </c>
      <c r="H29" s="12" t="e">
        <f t="shared" si="1"/>
        <v>#VALUE!</v>
      </c>
      <c r="I29" s="12">
        <f t="shared" si="2"/>
        <v>0.011336248555851474</v>
      </c>
      <c r="J29" s="13" t="e">
        <f t="shared" si="3"/>
        <v>#VALUE!</v>
      </c>
    </row>
    <row r="30" spans="1:10" ht="14.25">
      <c r="A30" s="6" t="s">
        <v>342</v>
      </c>
      <c r="B30" s="5" t="s">
        <v>321</v>
      </c>
      <c r="C30" s="8">
        <v>30.156528</v>
      </c>
      <c r="D30" s="8">
        <v>196.385027</v>
      </c>
      <c r="E30" s="8">
        <v>3693.744314</v>
      </c>
      <c r="F30" s="8" t="s">
        <v>333</v>
      </c>
      <c r="G30" s="11">
        <f t="shared" si="0"/>
        <v>3920.2858690000003</v>
      </c>
      <c r="H30" s="12" t="e">
        <f t="shared" si="1"/>
        <v>#VALUE!</v>
      </c>
      <c r="I30" s="12">
        <f t="shared" si="2"/>
        <v>0.05778699884908827</v>
      </c>
      <c r="J30" s="13" t="e">
        <f t="shared" si="3"/>
        <v>#VALUE!</v>
      </c>
    </row>
    <row r="31" spans="1:10" ht="14.25">
      <c r="A31" s="6" t="s">
        <v>343</v>
      </c>
      <c r="B31" s="5" t="s">
        <v>321</v>
      </c>
      <c r="C31" s="7" t="s">
        <v>333</v>
      </c>
      <c r="D31" s="7" t="s">
        <v>333</v>
      </c>
      <c r="E31" s="7" t="s">
        <v>333</v>
      </c>
      <c r="F31" s="7" t="s">
        <v>333</v>
      </c>
      <c r="G31" s="11">
        <f t="shared" si="0"/>
        <v>0</v>
      </c>
      <c r="H31" s="12" t="e">
        <f t="shared" si="1"/>
        <v>#VALUE!</v>
      </c>
      <c r="I31" s="12" t="e">
        <f t="shared" si="2"/>
        <v>#VALUE!</v>
      </c>
      <c r="J31" s="13" t="e">
        <f t="shared" si="3"/>
        <v>#VALUE!</v>
      </c>
    </row>
    <row r="32" spans="1:10" ht="14.25">
      <c r="A32" s="6" t="s">
        <v>344</v>
      </c>
      <c r="B32" s="5" t="s">
        <v>321</v>
      </c>
      <c r="C32" s="8">
        <v>1.05404</v>
      </c>
      <c r="D32" s="8">
        <v>2.893517</v>
      </c>
      <c r="E32" s="8">
        <v>328.726083</v>
      </c>
      <c r="F32" s="8">
        <v>18.729653</v>
      </c>
      <c r="G32" s="11">
        <f t="shared" si="0"/>
        <v>332.67364000000003</v>
      </c>
      <c r="H32" s="12">
        <f t="shared" si="1"/>
        <v>0.011233693817433861</v>
      </c>
      <c r="I32" s="12">
        <f t="shared" si="2"/>
        <v>0.011866155070176285</v>
      </c>
      <c r="J32" s="13">
        <f t="shared" si="3"/>
        <v>0.05630038195992925</v>
      </c>
    </row>
    <row r="33" spans="1:10" ht="14.25">
      <c r="A33" s="6" t="s">
        <v>345</v>
      </c>
      <c r="B33" s="5" t="s">
        <v>321</v>
      </c>
      <c r="C33" s="7" t="s">
        <v>333</v>
      </c>
      <c r="D33" s="7" t="s">
        <v>333</v>
      </c>
      <c r="E33" s="7" t="s">
        <v>333</v>
      </c>
      <c r="F33" s="7" t="s">
        <v>333</v>
      </c>
      <c r="G33" s="11">
        <f t="shared" si="0"/>
        <v>0</v>
      </c>
      <c r="H33" s="12" t="e">
        <f t="shared" si="1"/>
        <v>#VALUE!</v>
      </c>
      <c r="I33" s="12" t="e">
        <f t="shared" si="2"/>
        <v>#VALUE!</v>
      </c>
      <c r="J33" s="13" t="e">
        <f t="shared" si="3"/>
        <v>#VALUE!</v>
      </c>
    </row>
    <row r="34" spans="1:10" ht="14.25">
      <c r="A34" s="6" t="s">
        <v>346</v>
      </c>
      <c r="B34" s="5" t="s">
        <v>321</v>
      </c>
      <c r="C34" s="8" t="s">
        <v>333</v>
      </c>
      <c r="D34" s="8" t="s">
        <v>333</v>
      </c>
      <c r="E34" s="8" t="s">
        <v>333</v>
      </c>
      <c r="F34" s="8" t="s">
        <v>333</v>
      </c>
      <c r="G34" s="11">
        <f t="shared" si="0"/>
        <v>0</v>
      </c>
      <c r="H34" s="12" t="e">
        <f t="shared" si="1"/>
        <v>#VALUE!</v>
      </c>
      <c r="I34" s="12" t="e">
        <f t="shared" si="2"/>
        <v>#VALUE!</v>
      </c>
      <c r="J34" s="13" t="e">
        <f t="shared" si="3"/>
        <v>#VALUE!</v>
      </c>
    </row>
    <row r="35" spans="1:10" ht="14.25">
      <c r="A35" s="6" t="s">
        <v>347</v>
      </c>
      <c r="B35" s="5" t="s">
        <v>321</v>
      </c>
      <c r="C35" s="7">
        <v>29.992327</v>
      </c>
      <c r="D35" s="7">
        <v>268.664974</v>
      </c>
      <c r="E35" s="7">
        <v>3836.150492</v>
      </c>
      <c r="F35" s="7">
        <v>239.791777</v>
      </c>
      <c r="G35" s="11">
        <f t="shared" si="0"/>
        <v>4134.807793</v>
      </c>
      <c r="H35" s="12">
        <f t="shared" si="1"/>
        <v>0.06827077455228661</v>
      </c>
      <c r="I35" s="12">
        <f t="shared" si="2"/>
        <v>0.07223003243478698</v>
      </c>
      <c r="J35" s="13">
        <f t="shared" si="3"/>
        <v>0.057993451934078816</v>
      </c>
    </row>
    <row r="36" spans="1:10" ht="14.25">
      <c r="A36" s="6" t="s">
        <v>348</v>
      </c>
      <c r="B36" s="5" t="s">
        <v>321</v>
      </c>
      <c r="C36" s="8">
        <v>0.321009</v>
      </c>
      <c r="D36" s="8">
        <v>6.189041</v>
      </c>
      <c r="E36" s="8">
        <v>3132.118874</v>
      </c>
      <c r="F36" s="8">
        <v>146.562951</v>
      </c>
      <c r="G36" s="11">
        <f t="shared" si="0"/>
        <v>3138.6289239999996</v>
      </c>
      <c r="H36" s="12">
        <f t="shared" si="1"/>
        <v>0.0019816346343545003</v>
      </c>
      <c r="I36" s="12">
        <f t="shared" si="2"/>
        <v>0.002074170014244092</v>
      </c>
      <c r="J36" s="13">
        <f t="shared" si="3"/>
        <v>0.04669648899214695</v>
      </c>
    </row>
    <row r="37" spans="1:10" ht="14.25">
      <c r="A37" s="6" t="s">
        <v>349</v>
      </c>
      <c r="B37" s="5" t="s">
        <v>321</v>
      </c>
      <c r="C37" s="7">
        <v>22.368989</v>
      </c>
      <c r="D37" s="7">
        <v>16.87242</v>
      </c>
      <c r="E37" s="7">
        <v>1687.351253</v>
      </c>
      <c r="F37" s="7" t="s">
        <v>333</v>
      </c>
      <c r="G37" s="11">
        <f t="shared" si="0"/>
        <v>1726.592662</v>
      </c>
      <c r="H37" s="12" t="e">
        <f t="shared" si="1"/>
        <v>#VALUE!</v>
      </c>
      <c r="I37" s="12">
        <f t="shared" si="2"/>
        <v>0.022727658852983126</v>
      </c>
      <c r="J37" s="13" t="e">
        <f t="shared" si="3"/>
        <v>#VALUE!</v>
      </c>
    </row>
    <row r="38" spans="1:10" ht="14.25">
      <c r="A38" s="6" t="s">
        <v>350</v>
      </c>
      <c r="B38" s="5" t="s">
        <v>321</v>
      </c>
      <c r="C38" s="8">
        <v>49.130334</v>
      </c>
      <c r="D38" s="8">
        <v>14.277039</v>
      </c>
      <c r="E38" s="8">
        <v>10773.078275</v>
      </c>
      <c r="F38" s="8" t="s">
        <v>333</v>
      </c>
      <c r="G38" s="11">
        <f t="shared" si="0"/>
        <v>10836.485648</v>
      </c>
      <c r="H38" s="12" t="e">
        <f t="shared" si="1"/>
        <v>#VALUE!</v>
      </c>
      <c r="I38" s="12">
        <f t="shared" si="2"/>
        <v>0.005851285652900077</v>
      </c>
      <c r="J38" s="13" t="e">
        <f t="shared" si="3"/>
        <v>#VALUE!</v>
      </c>
    </row>
    <row r="39" spans="1:10" ht="14.25">
      <c r="A39" s="6" t="s">
        <v>351</v>
      </c>
      <c r="B39" s="5" t="s">
        <v>321</v>
      </c>
      <c r="C39" s="7">
        <v>209.829085</v>
      </c>
      <c r="D39" s="7">
        <v>0.91895</v>
      </c>
      <c r="E39" s="7" t="s">
        <v>333</v>
      </c>
      <c r="F39" s="7">
        <v>29071.413028</v>
      </c>
      <c r="G39" s="11">
        <f t="shared" si="0"/>
        <v>210.748035</v>
      </c>
      <c r="H39" s="12">
        <f t="shared" si="1"/>
        <v>0.007197147592576234</v>
      </c>
      <c r="I39" s="12">
        <f t="shared" si="2"/>
        <v>1</v>
      </c>
      <c r="J39" s="13">
        <f t="shared" si="3"/>
        <v>137.94393398733231</v>
      </c>
    </row>
    <row r="40" spans="1:10" ht="14.25">
      <c r="A40" s="6" t="s">
        <v>352</v>
      </c>
      <c r="B40" s="5" t="s">
        <v>321</v>
      </c>
      <c r="C40" s="8">
        <v>84.300602</v>
      </c>
      <c r="D40" s="8">
        <v>661.04498</v>
      </c>
      <c r="E40" s="8">
        <v>14931.30651</v>
      </c>
      <c r="F40" s="8">
        <v>448.095641</v>
      </c>
      <c r="G40" s="11">
        <f t="shared" si="0"/>
        <v>15676.652092</v>
      </c>
      <c r="H40" s="12">
        <f t="shared" si="1"/>
        <v>0.046223704974597386</v>
      </c>
      <c r="I40" s="12">
        <f t="shared" si="2"/>
        <v>0.04754494630778721</v>
      </c>
      <c r="J40" s="13">
        <f t="shared" si="3"/>
        <v>0.028583631145878974</v>
      </c>
    </row>
    <row r="41" ht="14.25">
      <c r="A41" s="9" t="s">
        <v>367</v>
      </c>
    </row>
  </sheetData>
  <sheetProtection/>
  <mergeCells count="13">
    <mergeCell ref="A9:B9"/>
    <mergeCell ref="A6:B6"/>
    <mergeCell ref="C6:F6"/>
    <mergeCell ref="A7:B7"/>
    <mergeCell ref="C7:F7"/>
    <mergeCell ref="A8:B8"/>
    <mergeCell ref="C8:F8"/>
    <mergeCell ref="A3:B3"/>
    <mergeCell ref="C3:F3"/>
    <mergeCell ref="A4:B4"/>
    <mergeCell ref="C4:F4"/>
    <mergeCell ref="A5:B5"/>
    <mergeCell ref="C5:F5"/>
  </mergeCells>
  <hyperlinks>
    <hyperlink ref="A2" r:id="rId1" tooltip="Click once to display linked information. Click and hold to select this cell." display="http://stats.oecd.org/OECDStat_Metadata/ShowMetadata.ashx?Dataset=RIOMARKERS&amp;ShowOnWeb=true&amp;Lang=en"/>
    <hyperlink ref="A41" r:id="rId2" tooltip="Click once to display linked information. Click and hold to select this cell." display="http://stats.oecd.org/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4">
      <selection activeCell="A13" sqref="A13:F40"/>
    </sheetView>
  </sheetViews>
  <sheetFormatPr defaultColWidth="9.140625" defaultRowHeight="15"/>
  <cols>
    <col min="1" max="1" width="26.7109375" style="0" customWidth="1"/>
    <col min="2" max="2" width="2.421875" style="0" customWidth="1"/>
    <col min="7" max="7" width="14.28125" style="0" customWidth="1"/>
  </cols>
  <sheetData>
    <row r="1" spans="1:2" ht="14.25" hidden="1">
      <c r="A1" s="1" t="e">
        <f>DotStatQuery(B1)</f>
        <v>#NAME?</v>
      </c>
      <c r="B1" s="1" t="s">
        <v>301</v>
      </c>
    </row>
    <row r="2" ht="35.25">
      <c r="A2" s="2" t="s">
        <v>302</v>
      </c>
    </row>
    <row r="3" spans="1:6" ht="14.25">
      <c r="A3" s="25" t="s">
        <v>303</v>
      </c>
      <c r="B3" s="26"/>
      <c r="C3" s="27" t="s">
        <v>304</v>
      </c>
      <c r="D3" s="28"/>
      <c r="E3" s="28"/>
      <c r="F3" s="29"/>
    </row>
    <row r="4" spans="1:6" ht="14.25">
      <c r="A4" s="25" t="s">
        <v>305</v>
      </c>
      <c r="B4" s="26"/>
      <c r="C4" s="27" t="s">
        <v>306</v>
      </c>
      <c r="D4" s="28"/>
      <c r="E4" s="28"/>
      <c r="F4" s="29"/>
    </row>
    <row r="5" spans="1:6" ht="14.25">
      <c r="A5" s="25" t="s">
        <v>307</v>
      </c>
      <c r="B5" s="26"/>
      <c r="C5" s="27" t="s">
        <v>308</v>
      </c>
      <c r="D5" s="28"/>
      <c r="E5" s="28"/>
      <c r="F5" s="29"/>
    </row>
    <row r="6" spans="1:6" ht="14.25">
      <c r="A6" s="25" t="s">
        <v>309</v>
      </c>
      <c r="B6" s="26"/>
      <c r="C6" s="27" t="s">
        <v>310</v>
      </c>
      <c r="D6" s="28"/>
      <c r="E6" s="28"/>
      <c r="F6" s="29"/>
    </row>
    <row r="7" spans="1:6" ht="14.25">
      <c r="A7" s="25" t="s">
        <v>311</v>
      </c>
      <c r="B7" s="26"/>
      <c r="C7" s="27" t="s">
        <v>375</v>
      </c>
      <c r="D7" s="28"/>
      <c r="E7" s="28"/>
      <c r="F7" s="29"/>
    </row>
    <row r="8" spans="1:6" ht="14.25">
      <c r="A8" s="25" t="s">
        <v>313</v>
      </c>
      <c r="B8" s="26"/>
      <c r="C8" s="27" t="s">
        <v>314</v>
      </c>
      <c r="D8" s="28"/>
      <c r="E8" s="28"/>
      <c r="F8" s="29"/>
    </row>
    <row r="9" spans="1:6" ht="30">
      <c r="A9" s="30" t="s">
        <v>315</v>
      </c>
      <c r="B9" s="31"/>
      <c r="C9" s="3" t="s">
        <v>316</v>
      </c>
      <c r="D9" s="3" t="s">
        <v>317</v>
      </c>
      <c r="E9" s="3" t="s">
        <v>318</v>
      </c>
      <c r="F9" s="3" t="s">
        <v>319</v>
      </c>
    </row>
    <row r="10" spans="1:10" ht="14.25">
      <c r="A10" s="4" t="s">
        <v>320</v>
      </c>
      <c r="B10" s="5" t="s">
        <v>321</v>
      </c>
      <c r="C10" s="5" t="s">
        <v>321</v>
      </c>
      <c r="D10" s="5" t="s">
        <v>321</v>
      </c>
      <c r="E10" s="5" t="s">
        <v>321</v>
      </c>
      <c r="F10" s="5" t="s">
        <v>321</v>
      </c>
      <c r="G10" t="s">
        <v>377</v>
      </c>
      <c r="H10" t="s">
        <v>378</v>
      </c>
      <c r="I10" t="s">
        <v>379</v>
      </c>
      <c r="J10" t="s">
        <v>380</v>
      </c>
    </row>
    <row r="11" spans="1:10" ht="14.25">
      <c r="A11" s="6" t="s">
        <v>322</v>
      </c>
      <c r="B11" s="5" t="s">
        <v>321</v>
      </c>
      <c r="C11" s="7">
        <v>2521.856487</v>
      </c>
      <c r="D11" s="7">
        <v>3672.300694</v>
      </c>
      <c r="E11" s="7">
        <v>82444.200151</v>
      </c>
      <c r="F11" s="7">
        <v>36480.061373</v>
      </c>
      <c r="G11" s="11">
        <f>SUM(C11:E11)</f>
        <v>88638.357332</v>
      </c>
      <c r="H11" s="12">
        <f>(C11+D11)/(F11+G11)</f>
        <v>0.04950635761793295</v>
      </c>
      <c r="I11" s="12">
        <f>(C11+D11)/G11</f>
        <v>0.06988122712833489</v>
      </c>
      <c r="J11" s="13">
        <f>F11/G11</f>
        <v>0.4115606659582133</v>
      </c>
    </row>
    <row r="12" spans="1:10" ht="14.25">
      <c r="A12" s="6" t="s">
        <v>323</v>
      </c>
      <c r="B12" s="5" t="s">
        <v>321</v>
      </c>
      <c r="C12" s="8">
        <v>25.371087</v>
      </c>
      <c r="D12" s="8">
        <v>403.014697</v>
      </c>
      <c r="E12" s="8">
        <v>4157.376343</v>
      </c>
      <c r="F12" s="8">
        <v>-792.022204</v>
      </c>
      <c r="G12" s="11">
        <f aca="true" t="shared" si="0" ref="G12:G40">SUM(C12:E12)</f>
        <v>4585.762127</v>
      </c>
      <c r="H12" s="12">
        <f aca="true" t="shared" si="1" ref="H12:H40">(C12+D12)/(F12+G12)</f>
        <v>0.11291912273766058</v>
      </c>
      <c r="I12" s="12">
        <f aca="true" t="shared" si="2" ref="I12:I40">(C12+D12)/G12</f>
        <v>0.09341648610113353</v>
      </c>
      <c r="J12" s="13">
        <f aca="true" t="shared" si="3" ref="J12:J40">F12/G12</f>
        <v>-0.17271332050494734</v>
      </c>
    </row>
    <row r="13" spans="1:10" ht="14.25">
      <c r="A13" s="6" t="s">
        <v>324</v>
      </c>
      <c r="B13" s="5" t="s">
        <v>321</v>
      </c>
      <c r="C13" s="7">
        <v>5.586976</v>
      </c>
      <c r="D13" s="7">
        <v>10.799942</v>
      </c>
      <c r="E13" s="7">
        <v>607.740134</v>
      </c>
      <c r="F13" s="7">
        <v>41.777394</v>
      </c>
      <c r="G13" s="11">
        <f t="shared" si="0"/>
        <v>624.127052</v>
      </c>
      <c r="H13" s="12">
        <f t="shared" si="1"/>
        <v>0.024608512675405685</v>
      </c>
      <c r="I13" s="12">
        <f t="shared" si="2"/>
        <v>0.026255740634040008</v>
      </c>
      <c r="J13" s="13">
        <f t="shared" si="3"/>
        <v>0.06693732288341829</v>
      </c>
    </row>
    <row r="14" spans="1:10" ht="14.25">
      <c r="A14" s="6" t="s">
        <v>325</v>
      </c>
      <c r="B14" s="5" t="s">
        <v>321</v>
      </c>
      <c r="C14" s="8">
        <v>12.980898</v>
      </c>
      <c r="D14" s="8">
        <v>139.26637</v>
      </c>
      <c r="E14" s="8">
        <v>1919.38505</v>
      </c>
      <c r="F14" s="8" t="s">
        <v>333</v>
      </c>
      <c r="G14" s="11">
        <f t="shared" si="0"/>
        <v>2071.632318</v>
      </c>
      <c r="H14" s="12" t="e">
        <f t="shared" si="1"/>
        <v>#VALUE!</v>
      </c>
      <c r="I14" s="12">
        <f t="shared" si="2"/>
        <v>0.07349145245377467</v>
      </c>
      <c r="J14" s="13" t="e">
        <f t="shared" si="3"/>
        <v>#VALUE!</v>
      </c>
    </row>
    <row r="15" spans="1:10" ht="14.25">
      <c r="A15" s="6" t="s">
        <v>326</v>
      </c>
      <c r="B15" s="5" t="s">
        <v>321</v>
      </c>
      <c r="C15" s="7">
        <v>19.08879</v>
      </c>
      <c r="D15" s="7">
        <v>30.421107</v>
      </c>
      <c r="E15" s="7">
        <v>3764.395535</v>
      </c>
      <c r="F15" s="7" t="s">
        <v>333</v>
      </c>
      <c r="G15" s="11">
        <f t="shared" si="0"/>
        <v>3813.905432</v>
      </c>
      <c r="H15" s="12" t="e">
        <f t="shared" si="1"/>
        <v>#VALUE!</v>
      </c>
      <c r="I15" s="12">
        <f t="shared" si="2"/>
        <v>0.012981417049461859</v>
      </c>
      <c r="J15" s="13" t="e">
        <f t="shared" si="3"/>
        <v>#VALUE!</v>
      </c>
    </row>
    <row r="16" spans="1:10" ht="14.25">
      <c r="A16" s="6" t="s">
        <v>327</v>
      </c>
      <c r="B16" s="5" t="s">
        <v>321</v>
      </c>
      <c r="C16" s="8" t="s">
        <v>333</v>
      </c>
      <c r="D16" s="8" t="s">
        <v>333</v>
      </c>
      <c r="E16" s="8" t="s">
        <v>333</v>
      </c>
      <c r="F16" s="8" t="s">
        <v>333</v>
      </c>
      <c r="G16" s="11">
        <f t="shared" si="0"/>
        <v>0</v>
      </c>
      <c r="H16" s="12" t="e">
        <f t="shared" si="1"/>
        <v>#VALUE!</v>
      </c>
      <c r="I16" s="12" t="e">
        <f t="shared" si="2"/>
        <v>#VALUE!</v>
      </c>
      <c r="J16" s="13" t="e">
        <f t="shared" si="3"/>
        <v>#VALUE!</v>
      </c>
    </row>
    <row r="17" spans="1:10" ht="14.25">
      <c r="A17" s="6" t="s">
        <v>328</v>
      </c>
      <c r="B17" s="5" t="s">
        <v>321</v>
      </c>
      <c r="C17" s="7">
        <v>2.709743</v>
      </c>
      <c r="D17" s="7">
        <v>250.065453</v>
      </c>
      <c r="E17" s="7">
        <v>1268.529223</v>
      </c>
      <c r="F17" s="7">
        <v>142.819687</v>
      </c>
      <c r="G17" s="11">
        <f t="shared" si="0"/>
        <v>1521.304419</v>
      </c>
      <c r="H17" s="12">
        <f t="shared" si="1"/>
        <v>0.15189684176115167</v>
      </c>
      <c r="I17" s="12">
        <f t="shared" si="2"/>
        <v>0.16615688013721597</v>
      </c>
      <c r="J17" s="13">
        <f t="shared" si="3"/>
        <v>0.09387975556784338</v>
      </c>
    </row>
    <row r="18" spans="1:10" ht="14.25">
      <c r="A18" s="6" t="s">
        <v>329</v>
      </c>
      <c r="B18" s="5" t="s">
        <v>321</v>
      </c>
      <c r="C18" s="8">
        <v>14.117141</v>
      </c>
      <c r="D18" s="8">
        <v>104.834311</v>
      </c>
      <c r="E18" s="8">
        <v>959.002209</v>
      </c>
      <c r="F18" s="8" t="s">
        <v>333</v>
      </c>
      <c r="G18" s="11">
        <f t="shared" si="0"/>
        <v>1077.953661</v>
      </c>
      <c r="H18" s="12" t="e">
        <f t="shared" si="1"/>
        <v>#VALUE!</v>
      </c>
      <c r="I18" s="12">
        <f t="shared" si="2"/>
        <v>0.11034931862437453</v>
      </c>
      <c r="J18" s="13" t="e">
        <f t="shared" si="3"/>
        <v>#VALUE!</v>
      </c>
    </row>
    <row r="19" spans="1:10" ht="14.25">
      <c r="A19" s="6" t="s">
        <v>330</v>
      </c>
      <c r="B19" s="5" t="s">
        <v>321</v>
      </c>
      <c r="C19" s="7">
        <v>29.365898</v>
      </c>
      <c r="D19" s="7">
        <v>420.240161</v>
      </c>
      <c r="E19" s="7">
        <v>9254.353761</v>
      </c>
      <c r="F19" s="7">
        <v>1289.106054</v>
      </c>
      <c r="G19" s="11">
        <f t="shared" si="0"/>
        <v>9703.95982</v>
      </c>
      <c r="H19" s="12">
        <f t="shared" si="1"/>
        <v>0.0408990598394735</v>
      </c>
      <c r="I19" s="12">
        <f t="shared" si="2"/>
        <v>0.04633222595103449</v>
      </c>
      <c r="J19" s="13">
        <f t="shared" si="3"/>
        <v>0.13284330087013901</v>
      </c>
    </row>
    <row r="20" spans="1:10" ht="14.25">
      <c r="A20" s="6" t="s">
        <v>331</v>
      </c>
      <c r="B20" s="5" t="s">
        <v>321</v>
      </c>
      <c r="C20" s="8">
        <v>281.280436</v>
      </c>
      <c r="D20" s="8">
        <v>302.635073</v>
      </c>
      <c r="E20" s="8">
        <v>6398.174509</v>
      </c>
      <c r="F20" s="8">
        <v>4247.799137</v>
      </c>
      <c r="G20" s="11">
        <f t="shared" si="0"/>
        <v>6982.090018000001</v>
      </c>
      <c r="H20" s="12">
        <f t="shared" si="1"/>
        <v>0.05199655142989699</v>
      </c>
      <c r="I20" s="12">
        <f t="shared" si="2"/>
        <v>0.08363047561613375</v>
      </c>
      <c r="J20" s="13">
        <f t="shared" si="3"/>
        <v>0.6083850431674568</v>
      </c>
    </row>
    <row r="21" spans="1:10" ht="14.25">
      <c r="A21" s="6" t="s">
        <v>332</v>
      </c>
      <c r="B21" s="5" t="s">
        <v>321</v>
      </c>
      <c r="C21" s="7">
        <v>1.27861</v>
      </c>
      <c r="D21" s="7">
        <v>3.111086</v>
      </c>
      <c r="E21" s="7">
        <v>207.549061</v>
      </c>
      <c r="F21" s="7" t="s">
        <v>333</v>
      </c>
      <c r="G21" s="11">
        <f t="shared" si="0"/>
        <v>211.93875699999998</v>
      </c>
      <c r="H21" s="12" t="e">
        <f t="shared" si="1"/>
        <v>#VALUE!</v>
      </c>
      <c r="I21" s="12">
        <f t="shared" si="2"/>
        <v>0.02071209656098908</v>
      </c>
      <c r="J21" s="13" t="e">
        <f t="shared" si="3"/>
        <v>#VALUE!</v>
      </c>
    </row>
    <row r="22" spans="1:10" ht="14.25">
      <c r="A22" s="6" t="s">
        <v>334</v>
      </c>
      <c r="B22" s="5" t="s">
        <v>321</v>
      </c>
      <c r="C22" s="8" t="s">
        <v>333</v>
      </c>
      <c r="D22" s="8" t="s">
        <v>333</v>
      </c>
      <c r="E22" s="8" t="s">
        <v>333</v>
      </c>
      <c r="F22" s="8" t="s">
        <v>333</v>
      </c>
      <c r="G22" s="11">
        <f t="shared" si="0"/>
        <v>0</v>
      </c>
      <c r="H22" s="12" t="e">
        <f t="shared" si="1"/>
        <v>#VALUE!</v>
      </c>
      <c r="I22" s="12" t="e">
        <f t="shared" si="2"/>
        <v>#VALUE!</v>
      </c>
      <c r="J22" s="13" t="e">
        <f t="shared" si="3"/>
        <v>#VALUE!</v>
      </c>
    </row>
    <row r="23" spans="1:10" ht="14.25">
      <c r="A23" s="6" t="s">
        <v>335</v>
      </c>
      <c r="B23" s="5" t="s">
        <v>321</v>
      </c>
      <c r="C23" s="7">
        <v>0.014599</v>
      </c>
      <c r="D23" s="7">
        <v>41.271033</v>
      </c>
      <c r="E23" s="7">
        <v>537.641813</v>
      </c>
      <c r="F23" s="7">
        <v>8.11506</v>
      </c>
      <c r="G23" s="11">
        <f t="shared" si="0"/>
        <v>578.9274449999999</v>
      </c>
      <c r="H23" s="12">
        <f t="shared" si="1"/>
        <v>0.07032818177280026</v>
      </c>
      <c r="I23" s="12">
        <f t="shared" si="2"/>
        <v>0.07131400032347751</v>
      </c>
      <c r="J23" s="13">
        <f t="shared" si="3"/>
        <v>0.01401740420166123</v>
      </c>
    </row>
    <row r="24" spans="1:10" ht="14.25">
      <c r="A24" s="6" t="s">
        <v>336</v>
      </c>
      <c r="B24" s="5" t="s">
        <v>321</v>
      </c>
      <c r="C24" s="8">
        <v>2.354503</v>
      </c>
      <c r="D24" s="8">
        <v>6.354795</v>
      </c>
      <c r="E24" s="8">
        <v>346.026555</v>
      </c>
      <c r="F24" s="8">
        <v>623.199818</v>
      </c>
      <c r="G24" s="11">
        <f t="shared" si="0"/>
        <v>354.73585299999996</v>
      </c>
      <c r="H24" s="12">
        <f t="shared" si="1"/>
        <v>0.008905798467392239</v>
      </c>
      <c r="I24" s="12">
        <f t="shared" si="2"/>
        <v>0.024551501987593007</v>
      </c>
      <c r="J24" s="13">
        <f t="shared" si="3"/>
        <v>1.7567996376165567</v>
      </c>
    </row>
    <row r="25" spans="1:10" ht="14.25">
      <c r="A25" s="6" t="s">
        <v>337</v>
      </c>
      <c r="B25" s="5" t="s">
        <v>321</v>
      </c>
      <c r="C25" s="7">
        <v>822.669628</v>
      </c>
      <c r="D25" s="7">
        <v>260.067536</v>
      </c>
      <c r="E25" s="7">
        <v>14388.441747</v>
      </c>
      <c r="F25" s="7">
        <v>2013.918353</v>
      </c>
      <c r="G25" s="11">
        <f t="shared" si="0"/>
        <v>15471.178911</v>
      </c>
      <c r="H25" s="12">
        <f t="shared" si="1"/>
        <v>0.061923428142961694</v>
      </c>
      <c r="I25" s="12">
        <f t="shared" si="2"/>
        <v>0.06998414084851508</v>
      </c>
      <c r="J25" s="13">
        <f t="shared" si="3"/>
        <v>0.13017226189324882</v>
      </c>
    </row>
    <row r="26" spans="1:10" ht="14.25">
      <c r="A26" s="6" t="s">
        <v>338</v>
      </c>
      <c r="B26" s="5" t="s">
        <v>321</v>
      </c>
      <c r="C26" s="8">
        <v>0.694315</v>
      </c>
      <c r="D26" s="8">
        <v>3.338697</v>
      </c>
      <c r="E26" s="8">
        <v>1805.552294</v>
      </c>
      <c r="F26" s="8" t="s">
        <v>333</v>
      </c>
      <c r="G26" s="11">
        <f t="shared" si="0"/>
        <v>1809.5853060000002</v>
      </c>
      <c r="H26" s="12" t="e">
        <f t="shared" si="1"/>
        <v>#VALUE!</v>
      </c>
      <c r="I26" s="12">
        <f t="shared" si="2"/>
        <v>0.0022286940475410772</v>
      </c>
      <c r="J26" s="13" t="e">
        <f t="shared" si="3"/>
        <v>#VALUE!</v>
      </c>
    </row>
    <row r="27" spans="1:10" ht="14.25">
      <c r="A27" s="6" t="s">
        <v>339</v>
      </c>
      <c r="B27" s="5" t="s">
        <v>321</v>
      </c>
      <c r="C27" s="7">
        <v>1.935331</v>
      </c>
      <c r="D27" s="7">
        <v>1.406809</v>
      </c>
      <c r="E27" s="7">
        <v>134.953391</v>
      </c>
      <c r="F27" s="7">
        <v>162.242437</v>
      </c>
      <c r="G27" s="11">
        <f t="shared" si="0"/>
        <v>138.295531</v>
      </c>
      <c r="H27" s="12">
        <f t="shared" si="1"/>
        <v>0.011120525044609338</v>
      </c>
      <c r="I27" s="12">
        <f t="shared" si="2"/>
        <v>0.02416665221090911</v>
      </c>
      <c r="J27" s="13">
        <f t="shared" si="3"/>
        <v>1.1731574825798239</v>
      </c>
    </row>
    <row r="28" spans="1:10" ht="14.25">
      <c r="A28" s="6" t="s">
        <v>340</v>
      </c>
      <c r="B28" s="5" t="s">
        <v>321</v>
      </c>
      <c r="C28" s="8">
        <v>12.815296</v>
      </c>
      <c r="D28" s="8">
        <v>86.362993</v>
      </c>
      <c r="E28" s="8">
        <v>6474.475345</v>
      </c>
      <c r="F28" s="8">
        <v>-501.835841</v>
      </c>
      <c r="G28" s="11">
        <f t="shared" si="0"/>
        <v>6573.653634</v>
      </c>
      <c r="H28" s="12">
        <f t="shared" si="1"/>
        <v>0.01633420046206581</v>
      </c>
      <c r="I28" s="12">
        <f t="shared" si="2"/>
        <v>0.01508723983981052</v>
      </c>
      <c r="J28" s="13">
        <f t="shared" si="3"/>
        <v>-0.07634047501444613</v>
      </c>
    </row>
    <row r="29" spans="1:10" ht="14.25">
      <c r="A29" s="6" t="s">
        <v>341</v>
      </c>
      <c r="B29" s="5" t="s">
        <v>321</v>
      </c>
      <c r="C29" s="7">
        <v>0.600289</v>
      </c>
      <c r="D29" s="7">
        <v>10.711728</v>
      </c>
      <c r="E29" s="7">
        <v>277.848198</v>
      </c>
      <c r="F29" s="7">
        <v>0.216201</v>
      </c>
      <c r="G29" s="11">
        <f t="shared" si="0"/>
        <v>289.16021500000005</v>
      </c>
      <c r="H29" s="12">
        <f t="shared" si="1"/>
        <v>0.039091012171496374</v>
      </c>
      <c r="I29" s="12">
        <f t="shared" si="2"/>
        <v>0.039120239968005274</v>
      </c>
      <c r="J29" s="13">
        <f t="shared" si="3"/>
        <v>0.0007476858460628824</v>
      </c>
    </row>
    <row r="30" spans="1:10" ht="14.25">
      <c r="A30" s="6" t="s">
        <v>342</v>
      </c>
      <c r="B30" s="5" t="s">
        <v>321</v>
      </c>
      <c r="C30" s="8">
        <v>225.114415</v>
      </c>
      <c r="D30" s="8">
        <v>358.937973</v>
      </c>
      <c r="E30" s="8">
        <v>3220.698217</v>
      </c>
      <c r="F30" s="8" t="s">
        <v>333</v>
      </c>
      <c r="G30" s="11">
        <f t="shared" si="0"/>
        <v>3804.750605</v>
      </c>
      <c r="H30" s="12" t="e">
        <f t="shared" si="1"/>
        <v>#VALUE!</v>
      </c>
      <c r="I30" s="12">
        <f t="shared" si="2"/>
        <v>0.15350608979008232</v>
      </c>
      <c r="J30" s="13" t="e">
        <f t="shared" si="3"/>
        <v>#VALUE!</v>
      </c>
    </row>
    <row r="31" spans="1:10" ht="14.25">
      <c r="A31" s="6" t="s">
        <v>343</v>
      </c>
      <c r="B31" s="5" t="s">
        <v>321</v>
      </c>
      <c r="C31" s="7" t="s">
        <v>333</v>
      </c>
      <c r="D31" s="7" t="s">
        <v>333</v>
      </c>
      <c r="E31" s="7" t="s">
        <v>333</v>
      </c>
      <c r="F31" s="7" t="s">
        <v>333</v>
      </c>
      <c r="G31" s="11">
        <f t="shared" si="0"/>
        <v>0</v>
      </c>
      <c r="H31" s="12" t="e">
        <f t="shared" si="1"/>
        <v>#VALUE!</v>
      </c>
      <c r="I31" s="12" t="e">
        <f t="shared" si="2"/>
        <v>#VALUE!</v>
      </c>
      <c r="J31" s="13" t="e">
        <f t="shared" si="3"/>
        <v>#VALUE!</v>
      </c>
    </row>
    <row r="32" spans="1:10" ht="14.25">
      <c r="A32" s="6" t="s">
        <v>344</v>
      </c>
      <c r="B32" s="5" t="s">
        <v>321</v>
      </c>
      <c r="C32" s="8">
        <v>0.555335</v>
      </c>
      <c r="D32" s="8">
        <v>3.7204</v>
      </c>
      <c r="E32" s="8">
        <v>336.615678</v>
      </c>
      <c r="F32" s="8">
        <v>54.802153</v>
      </c>
      <c r="G32" s="11">
        <f t="shared" si="0"/>
        <v>340.891413</v>
      </c>
      <c r="H32" s="12">
        <f t="shared" si="1"/>
        <v>0.01080567228631663</v>
      </c>
      <c r="I32" s="12">
        <f t="shared" si="2"/>
        <v>0.012542806409734939</v>
      </c>
      <c r="J32" s="13">
        <f t="shared" si="3"/>
        <v>0.1607613184436535</v>
      </c>
    </row>
    <row r="33" spans="1:10" ht="14.25">
      <c r="A33" s="6" t="s">
        <v>345</v>
      </c>
      <c r="B33" s="5" t="s">
        <v>321</v>
      </c>
      <c r="C33" s="7" t="s">
        <v>333</v>
      </c>
      <c r="D33" s="7" t="s">
        <v>333</v>
      </c>
      <c r="E33" s="7" t="s">
        <v>333</v>
      </c>
      <c r="F33" s="7" t="s">
        <v>333</v>
      </c>
      <c r="G33" s="11">
        <f t="shared" si="0"/>
        <v>0</v>
      </c>
      <c r="H33" s="12" t="e">
        <f t="shared" si="1"/>
        <v>#VALUE!</v>
      </c>
      <c r="I33" s="12" t="e">
        <f t="shared" si="2"/>
        <v>#VALUE!</v>
      </c>
      <c r="J33" s="13" t="e">
        <f t="shared" si="3"/>
        <v>#VALUE!</v>
      </c>
    </row>
    <row r="34" spans="1:10" ht="14.25">
      <c r="A34" s="6" t="s">
        <v>346</v>
      </c>
      <c r="B34" s="5" t="s">
        <v>321</v>
      </c>
      <c r="C34" s="8" t="s">
        <v>333</v>
      </c>
      <c r="D34" s="8" t="s">
        <v>333</v>
      </c>
      <c r="E34" s="8">
        <v>15.073198</v>
      </c>
      <c r="F34" s="8">
        <v>8.946258</v>
      </c>
      <c r="G34" s="11">
        <f t="shared" si="0"/>
        <v>15.073198</v>
      </c>
      <c r="H34" s="12" t="e">
        <f t="shared" si="1"/>
        <v>#VALUE!</v>
      </c>
      <c r="I34" s="12" t="e">
        <f t="shared" si="2"/>
        <v>#VALUE!</v>
      </c>
      <c r="J34" s="13">
        <f t="shared" si="3"/>
        <v>0.5935208971579886</v>
      </c>
    </row>
    <row r="35" spans="1:10" ht="14.25">
      <c r="A35" s="6" t="s">
        <v>347</v>
      </c>
      <c r="B35" s="5" t="s">
        <v>321</v>
      </c>
      <c r="C35" s="7">
        <v>51.507514</v>
      </c>
      <c r="D35" s="7">
        <v>251.617022</v>
      </c>
      <c r="E35" s="7">
        <v>4388.485406</v>
      </c>
      <c r="F35" s="7">
        <v>23.373097</v>
      </c>
      <c r="G35" s="11">
        <f t="shared" si="0"/>
        <v>4691.609942</v>
      </c>
      <c r="H35" s="12">
        <f t="shared" si="1"/>
        <v>0.06428963444676349</v>
      </c>
      <c r="I35" s="12">
        <f t="shared" si="2"/>
        <v>0.06460991850289671</v>
      </c>
      <c r="J35" s="13">
        <f t="shared" si="3"/>
        <v>0.0049818926315166375</v>
      </c>
    </row>
    <row r="36" spans="1:10" ht="14.25">
      <c r="A36" s="6" t="s">
        <v>348</v>
      </c>
      <c r="B36" s="5" t="s">
        <v>321</v>
      </c>
      <c r="C36" s="8">
        <v>5.695055</v>
      </c>
      <c r="D36" s="8">
        <v>192.811279</v>
      </c>
      <c r="E36" s="8">
        <v>2206.624537</v>
      </c>
      <c r="F36" s="8">
        <v>630.338454</v>
      </c>
      <c r="G36" s="11">
        <f t="shared" si="0"/>
        <v>2405.1308710000003</v>
      </c>
      <c r="H36" s="12">
        <f t="shared" si="1"/>
        <v>0.06539559875143855</v>
      </c>
      <c r="I36" s="12">
        <f t="shared" si="2"/>
        <v>0.08253452499965852</v>
      </c>
      <c r="J36" s="13">
        <f t="shared" si="3"/>
        <v>0.26208072982653086</v>
      </c>
    </row>
    <row r="37" spans="1:10" ht="14.25">
      <c r="A37" s="6" t="s">
        <v>349</v>
      </c>
      <c r="B37" s="5" t="s">
        <v>321</v>
      </c>
      <c r="C37" s="7">
        <v>18.878662</v>
      </c>
      <c r="D37" s="7">
        <v>35.965633</v>
      </c>
      <c r="E37" s="7">
        <v>1853.663267</v>
      </c>
      <c r="F37" s="7" t="s">
        <v>333</v>
      </c>
      <c r="G37" s="11">
        <f t="shared" si="0"/>
        <v>1908.507562</v>
      </c>
      <c r="H37" s="12" t="e">
        <f t="shared" si="1"/>
        <v>#VALUE!</v>
      </c>
      <c r="I37" s="12">
        <f t="shared" si="2"/>
        <v>0.028736744926767022</v>
      </c>
      <c r="J37" s="13" t="e">
        <f t="shared" si="3"/>
        <v>#VALUE!</v>
      </c>
    </row>
    <row r="38" spans="1:10" ht="14.25">
      <c r="A38" s="6" t="s">
        <v>350</v>
      </c>
      <c r="B38" s="5" t="s">
        <v>321</v>
      </c>
      <c r="C38" s="8">
        <v>41.880702</v>
      </c>
      <c r="D38" s="8">
        <v>136.332667</v>
      </c>
      <c r="E38" s="8">
        <v>4923.570817</v>
      </c>
      <c r="F38" s="8" t="s">
        <v>333</v>
      </c>
      <c r="G38" s="11">
        <f t="shared" si="0"/>
        <v>5101.784186</v>
      </c>
      <c r="H38" s="12" t="e">
        <f t="shared" si="1"/>
        <v>#VALUE!</v>
      </c>
      <c r="I38" s="12">
        <f t="shared" si="2"/>
        <v>0.03493157736641273</v>
      </c>
      <c r="J38" s="13" t="e">
        <f t="shared" si="3"/>
        <v>#VALUE!</v>
      </c>
    </row>
    <row r="39" spans="1:10" ht="14.25">
      <c r="A39" s="6" t="s">
        <v>351</v>
      </c>
      <c r="B39" s="5" t="s">
        <v>321</v>
      </c>
      <c r="C39" s="7">
        <v>816.24206</v>
      </c>
      <c r="D39" s="7">
        <v>70.51527</v>
      </c>
      <c r="E39" s="7" t="s">
        <v>333</v>
      </c>
      <c r="F39" s="7">
        <v>28526.42222</v>
      </c>
      <c r="G39" s="11">
        <f t="shared" si="0"/>
        <v>886.75733</v>
      </c>
      <c r="H39" s="12">
        <f t="shared" si="1"/>
        <v>0.030148298945123733</v>
      </c>
      <c r="I39" s="12">
        <f t="shared" si="2"/>
        <v>1</v>
      </c>
      <c r="J39" s="13">
        <f t="shared" si="3"/>
        <v>32.16936726082659</v>
      </c>
    </row>
    <row r="40" spans="1:10" ht="14.25">
      <c r="A40" s="6" t="s">
        <v>352</v>
      </c>
      <c r="B40" s="5" t="s">
        <v>321</v>
      </c>
      <c r="C40" s="8">
        <v>129.119206</v>
      </c>
      <c r="D40" s="8">
        <v>548.498656</v>
      </c>
      <c r="E40" s="8">
        <v>12998.023848</v>
      </c>
      <c r="F40" s="8">
        <v>0.843101</v>
      </c>
      <c r="G40" s="11">
        <f t="shared" si="0"/>
        <v>13675.64171</v>
      </c>
      <c r="H40" s="12">
        <f t="shared" si="1"/>
        <v>0.04954620074999036</v>
      </c>
      <c r="I40" s="12">
        <f t="shared" si="2"/>
        <v>0.04954925526489243</v>
      </c>
      <c r="J40" s="13">
        <f t="shared" si="3"/>
        <v>6.164983098259306E-05</v>
      </c>
    </row>
    <row r="41" ht="14.25">
      <c r="A41" s="9" t="s">
        <v>376</v>
      </c>
    </row>
  </sheetData>
  <sheetProtection/>
  <mergeCells count="13">
    <mergeCell ref="A9:B9"/>
    <mergeCell ref="A6:B6"/>
    <mergeCell ref="C6:F6"/>
    <mergeCell ref="A7:B7"/>
    <mergeCell ref="C7:F7"/>
    <mergeCell ref="A8:B8"/>
    <mergeCell ref="C8:F8"/>
    <mergeCell ref="A3:B3"/>
    <mergeCell ref="C3:F3"/>
    <mergeCell ref="A4:B4"/>
    <mergeCell ref="C4:F4"/>
    <mergeCell ref="A5:B5"/>
    <mergeCell ref="C5:F5"/>
  </mergeCells>
  <hyperlinks>
    <hyperlink ref="A2" r:id="rId1" tooltip="Click once to display linked information. Click and hold to select this cell." display="http://stats.oecd.org/OECDStat_Metadata/ShowMetadata.ashx?Dataset=RIOMARKERS&amp;ShowOnWeb=true&amp;Lang=en"/>
    <hyperlink ref="A41" r:id="rId2" tooltip="Click once to display linked information. Click and hold to select this cell." display="http://stats.oecd.org/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4">
      <selection activeCell="A13" sqref="A13:F40"/>
    </sheetView>
  </sheetViews>
  <sheetFormatPr defaultColWidth="9.140625" defaultRowHeight="15"/>
  <cols>
    <col min="1" max="1" width="26.7109375" style="0" customWidth="1"/>
    <col min="2" max="2" width="2.421875" style="0" customWidth="1"/>
    <col min="7" max="7" width="14.00390625" style="0" customWidth="1"/>
  </cols>
  <sheetData>
    <row r="1" spans="1:2" ht="14.25" hidden="1">
      <c r="A1" s="1" t="e">
        <f>DotStatQuery(B1)</f>
        <v>#NAME?</v>
      </c>
      <c r="B1" s="1" t="s">
        <v>301</v>
      </c>
    </row>
    <row r="2" ht="35.25">
      <c r="A2" s="2" t="s">
        <v>302</v>
      </c>
    </row>
    <row r="3" spans="1:6" ht="14.25">
      <c r="A3" s="25" t="s">
        <v>303</v>
      </c>
      <c r="B3" s="26"/>
      <c r="C3" s="27" t="s">
        <v>304</v>
      </c>
      <c r="D3" s="28"/>
      <c r="E3" s="28"/>
      <c r="F3" s="29"/>
    </row>
    <row r="4" spans="1:6" ht="14.25">
      <c r="A4" s="25" t="s">
        <v>305</v>
      </c>
      <c r="B4" s="26"/>
      <c r="C4" s="27" t="s">
        <v>306</v>
      </c>
      <c r="D4" s="28"/>
      <c r="E4" s="28"/>
      <c r="F4" s="29"/>
    </row>
    <row r="5" spans="1:6" ht="14.25">
      <c r="A5" s="25" t="s">
        <v>307</v>
      </c>
      <c r="B5" s="26"/>
      <c r="C5" s="27" t="s">
        <v>308</v>
      </c>
      <c r="D5" s="28"/>
      <c r="E5" s="28"/>
      <c r="F5" s="29"/>
    </row>
    <row r="6" spans="1:6" ht="14.25">
      <c r="A6" s="25" t="s">
        <v>309</v>
      </c>
      <c r="B6" s="26"/>
      <c r="C6" s="27" t="s">
        <v>310</v>
      </c>
      <c r="D6" s="28"/>
      <c r="E6" s="28"/>
      <c r="F6" s="29"/>
    </row>
    <row r="7" spans="1:6" ht="14.25">
      <c r="A7" s="25" t="s">
        <v>311</v>
      </c>
      <c r="B7" s="26"/>
      <c r="C7" s="27" t="s">
        <v>373</v>
      </c>
      <c r="D7" s="28"/>
      <c r="E7" s="28"/>
      <c r="F7" s="29"/>
    </row>
    <row r="8" spans="1:6" ht="14.25">
      <c r="A8" s="25" t="s">
        <v>313</v>
      </c>
      <c r="B8" s="26"/>
      <c r="C8" s="27" t="s">
        <v>314</v>
      </c>
      <c r="D8" s="28"/>
      <c r="E8" s="28"/>
      <c r="F8" s="29"/>
    </row>
    <row r="9" spans="1:6" ht="30">
      <c r="A9" s="30" t="s">
        <v>315</v>
      </c>
      <c r="B9" s="31"/>
      <c r="C9" s="3" t="s">
        <v>316</v>
      </c>
      <c r="D9" s="3" t="s">
        <v>317</v>
      </c>
      <c r="E9" s="3" t="s">
        <v>318</v>
      </c>
      <c r="F9" s="3" t="s">
        <v>319</v>
      </c>
    </row>
    <row r="10" spans="1:10" ht="14.25">
      <c r="A10" s="4" t="s">
        <v>320</v>
      </c>
      <c r="B10" s="5" t="s">
        <v>321</v>
      </c>
      <c r="C10" s="5" t="s">
        <v>321</v>
      </c>
      <c r="D10" s="5" t="s">
        <v>321</v>
      </c>
      <c r="E10" s="5" t="s">
        <v>321</v>
      </c>
      <c r="F10" s="5" t="s">
        <v>321</v>
      </c>
      <c r="G10" t="s">
        <v>377</v>
      </c>
      <c r="H10" t="s">
        <v>378</v>
      </c>
      <c r="I10" t="s">
        <v>379</v>
      </c>
      <c r="J10" t="s">
        <v>380</v>
      </c>
    </row>
    <row r="11" spans="1:10" ht="14.25">
      <c r="A11" s="6" t="s">
        <v>322</v>
      </c>
      <c r="B11" s="5" t="s">
        <v>321</v>
      </c>
      <c r="C11" s="7">
        <v>3475.761148</v>
      </c>
      <c r="D11" s="7">
        <v>3345.392124</v>
      </c>
      <c r="E11" s="7">
        <v>106054.916525</v>
      </c>
      <c r="F11" s="7">
        <v>14518.481483</v>
      </c>
      <c r="G11" s="11">
        <f>SUM(C11:E11)</f>
        <v>112876.06979699999</v>
      </c>
      <c r="H11" s="12">
        <f>(C11+D11)/(F11+G11)</f>
        <v>0.053543524455828675</v>
      </c>
      <c r="I11" s="12">
        <f>(C11+D11)/G11</f>
        <v>0.06043046399708445</v>
      </c>
      <c r="J11" s="13">
        <f>F11/G11</f>
        <v>0.1286232016149261</v>
      </c>
    </row>
    <row r="12" spans="1:10" ht="14.25">
      <c r="A12" s="6" t="s">
        <v>323</v>
      </c>
      <c r="B12" s="5" t="s">
        <v>321</v>
      </c>
      <c r="C12" s="8">
        <v>45.136384</v>
      </c>
      <c r="D12" s="8">
        <v>347.584549</v>
      </c>
      <c r="E12" s="8">
        <v>3139.979233</v>
      </c>
      <c r="F12" s="8">
        <v>619.595738</v>
      </c>
      <c r="G12" s="11">
        <f aca="true" t="shared" si="0" ref="G12:G40">SUM(C12:E12)</f>
        <v>3532.700166</v>
      </c>
      <c r="H12" s="12">
        <f aca="true" t="shared" si="1" ref="H12:H40">(C12+D12)/(F12+G12)</f>
        <v>0.09457922606664015</v>
      </c>
      <c r="I12" s="12">
        <f aca="true" t="shared" si="2" ref="I12:I40">(C12+D12)/G12</f>
        <v>0.11116735486914232</v>
      </c>
      <c r="J12" s="13">
        <f aca="true" t="shared" si="3" ref="J12:J40">F12/G12</f>
        <v>0.17538871369928766</v>
      </c>
    </row>
    <row r="13" spans="1:10" ht="14.25">
      <c r="A13" s="6" t="s">
        <v>324</v>
      </c>
      <c r="B13" s="5" t="s">
        <v>321</v>
      </c>
      <c r="C13" s="7">
        <v>8.585472</v>
      </c>
      <c r="D13" s="7">
        <v>9.733826</v>
      </c>
      <c r="E13" s="7">
        <v>475.427037</v>
      </c>
      <c r="F13" s="7">
        <v>43.195188</v>
      </c>
      <c r="G13" s="11">
        <f t="shared" si="0"/>
        <v>493.746335</v>
      </c>
      <c r="H13" s="12">
        <f t="shared" si="1"/>
        <v>0.034117864265081246</v>
      </c>
      <c r="I13" s="12">
        <f t="shared" si="2"/>
        <v>0.037102651101197544</v>
      </c>
      <c r="J13" s="13">
        <f t="shared" si="3"/>
        <v>0.08748457444246144</v>
      </c>
    </row>
    <row r="14" spans="1:10" ht="14.25">
      <c r="A14" s="6" t="s">
        <v>325</v>
      </c>
      <c r="B14" s="5" t="s">
        <v>321</v>
      </c>
      <c r="C14" s="8">
        <v>16.716875</v>
      </c>
      <c r="D14" s="8">
        <v>153.645785</v>
      </c>
      <c r="E14" s="8">
        <v>1757.520475</v>
      </c>
      <c r="F14" s="8">
        <v>6.692665</v>
      </c>
      <c r="G14" s="11">
        <f t="shared" si="0"/>
        <v>1927.883135</v>
      </c>
      <c r="H14" s="12">
        <f t="shared" si="1"/>
        <v>0.08806202372633835</v>
      </c>
      <c r="I14" s="12">
        <f t="shared" si="2"/>
        <v>0.08836773189574067</v>
      </c>
      <c r="J14" s="13">
        <f t="shared" si="3"/>
        <v>0.0034715096981228584</v>
      </c>
    </row>
    <row r="15" spans="1:10" ht="14.25">
      <c r="A15" s="6" t="s">
        <v>326</v>
      </c>
      <c r="B15" s="5" t="s">
        <v>321</v>
      </c>
      <c r="C15" s="7">
        <v>5.308928</v>
      </c>
      <c r="D15" s="7">
        <v>78.098731</v>
      </c>
      <c r="E15" s="7">
        <v>3912.359118</v>
      </c>
      <c r="F15" s="7">
        <v>256.654534</v>
      </c>
      <c r="G15" s="11">
        <f t="shared" si="0"/>
        <v>3995.766777</v>
      </c>
      <c r="H15" s="12">
        <f t="shared" si="1"/>
        <v>0.019614156947300652</v>
      </c>
      <c r="I15" s="12">
        <f t="shared" si="2"/>
        <v>0.02087400583039584</v>
      </c>
      <c r="J15" s="13">
        <f t="shared" si="3"/>
        <v>0.06423161018238778</v>
      </c>
    </row>
    <row r="16" spans="1:10" ht="14.25">
      <c r="A16" s="6" t="s">
        <v>327</v>
      </c>
      <c r="B16" s="5" t="s">
        <v>321</v>
      </c>
      <c r="C16" s="8" t="s">
        <v>333</v>
      </c>
      <c r="D16" s="8">
        <v>0.372618</v>
      </c>
      <c r="E16" s="8">
        <v>0.444878</v>
      </c>
      <c r="F16" s="8">
        <v>57.357704</v>
      </c>
      <c r="G16" s="11">
        <f t="shared" si="0"/>
        <v>0.817496</v>
      </c>
      <c r="H16" s="12" t="e">
        <f t="shared" si="1"/>
        <v>#VALUE!</v>
      </c>
      <c r="I16" s="12" t="e">
        <f t="shared" si="2"/>
        <v>#VALUE!</v>
      </c>
      <c r="J16" s="13">
        <f t="shared" si="3"/>
        <v>70.16267235558338</v>
      </c>
    </row>
    <row r="17" spans="1:10" ht="14.25">
      <c r="A17" s="6" t="s">
        <v>328</v>
      </c>
      <c r="B17" s="5" t="s">
        <v>321</v>
      </c>
      <c r="C17" s="7">
        <v>0.839489</v>
      </c>
      <c r="D17" s="7">
        <v>162.62835</v>
      </c>
      <c r="E17" s="7">
        <v>1340.38803</v>
      </c>
      <c r="F17" s="7">
        <v>617.284532</v>
      </c>
      <c r="G17" s="11">
        <f t="shared" si="0"/>
        <v>1503.855869</v>
      </c>
      <c r="H17" s="12">
        <f t="shared" si="1"/>
        <v>0.07706601549003261</v>
      </c>
      <c r="I17" s="12">
        <f t="shared" si="2"/>
        <v>0.10869913957159946</v>
      </c>
      <c r="J17" s="13">
        <f t="shared" si="3"/>
        <v>0.41046788108122884</v>
      </c>
    </row>
    <row r="18" spans="1:10" ht="14.25">
      <c r="A18" s="6" t="s">
        <v>329</v>
      </c>
      <c r="B18" s="5" t="s">
        <v>321</v>
      </c>
      <c r="C18" s="8">
        <v>9.470385</v>
      </c>
      <c r="D18" s="8">
        <v>184.310986</v>
      </c>
      <c r="E18" s="8">
        <v>988.087363</v>
      </c>
      <c r="F18" s="8" t="s">
        <v>333</v>
      </c>
      <c r="G18" s="11">
        <f t="shared" si="0"/>
        <v>1181.868734</v>
      </c>
      <c r="H18" s="12" t="e">
        <f t="shared" si="1"/>
        <v>#VALUE!</v>
      </c>
      <c r="I18" s="12">
        <f t="shared" si="2"/>
        <v>0.16396183892956764</v>
      </c>
      <c r="J18" s="13" t="e">
        <f t="shared" si="3"/>
        <v>#VALUE!</v>
      </c>
    </row>
    <row r="19" spans="1:10" ht="14.25">
      <c r="A19" s="6" t="s">
        <v>330</v>
      </c>
      <c r="B19" s="5" t="s">
        <v>321</v>
      </c>
      <c r="C19" s="7">
        <v>60.309612</v>
      </c>
      <c r="D19" s="7">
        <v>268.09059</v>
      </c>
      <c r="E19" s="7">
        <v>9161.890624</v>
      </c>
      <c r="F19" s="7" t="s">
        <v>333</v>
      </c>
      <c r="G19" s="11">
        <f t="shared" si="0"/>
        <v>9490.290826</v>
      </c>
      <c r="H19" s="12" t="e">
        <f t="shared" si="1"/>
        <v>#VALUE!</v>
      </c>
      <c r="I19" s="12">
        <f t="shared" si="2"/>
        <v>0.03460380804140385</v>
      </c>
      <c r="J19" s="13" t="e">
        <f t="shared" si="3"/>
        <v>#VALUE!</v>
      </c>
    </row>
    <row r="20" spans="1:10" ht="14.25">
      <c r="A20" s="6" t="s">
        <v>331</v>
      </c>
      <c r="B20" s="5" t="s">
        <v>321</v>
      </c>
      <c r="C20" s="8">
        <v>630.325787</v>
      </c>
      <c r="D20" s="8">
        <v>590.040893</v>
      </c>
      <c r="E20" s="8">
        <v>7114.357142</v>
      </c>
      <c r="F20" s="8">
        <v>4178.044038</v>
      </c>
      <c r="G20" s="11">
        <f t="shared" si="0"/>
        <v>8334.723822</v>
      </c>
      <c r="H20" s="12">
        <f t="shared" si="1"/>
        <v>0.09752971474050827</v>
      </c>
      <c r="I20" s="12">
        <f t="shared" si="2"/>
        <v>0.1464195702296421</v>
      </c>
      <c r="J20" s="13">
        <f t="shared" si="3"/>
        <v>0.5012816413870612</v>
      </c>
    </row>
    <row r="21" spans="1:10" ht="14.25">
      <c r="A21" s="6" t="s">
        <v>332</v>
      </c>
      <c r="B21" s="5" t="s">
        <v>321</v>
      </c>
      <c r="C21" s="7" t="s">
        <v>333</v>
      </c>
      <c r="D21" s="7" t="s">
        <v>333</v>
      </c>
      <c r="E21" s="7">
        <v>153.89732</v>
      </c>
      <c r="F21" s="7" t="s">
        <v>333</v>
      </c>
      <c r="G21" s="11">
        <f t="shared" si="0"/>
        <v>153.89732</v>
      </c>
      <c r="H21" s="12" t="e">
        <f t="shared" si="1"/>
        <v>#VALUE!</v>
      </c>
      <c r="I21" s="12" t="e">
        <f t="shared" si="2"/>
        <v>#VALUE!</v>
      </c>
      <c r="J21" s="13" t="e">
        <f t="shared" si="3"/>
        <v>#VALUE!</v>
      </c>
    </row>
    <row r="22" spans="1:10" ht="14.25">
      <c r="A22" s="6" t="s">
        <v>334</v>
      </c>
      <c r="B22" s="5" t="s">
        <v>321</v>
      </c>
      <c r="C22" s="8" t="s">
        <v>333</v>
      </c>
      <c r="D22" s="8" t="s">
        <v>333</v>
      </c>
      <c r="E22" s="8" t="s">
        <v>333</v>
      </c>
      <c r="F22" s="8">
        <v>20.051314</v>
      </c>
      <c r="G22" s="11">
        <f t="shared" si="0"/>
        <v>0</v>
      </c>
      <c r="H22" s="12" t="e">
        <f t="shared" si="1"/>
        <v>#VALUE!</v>
      </c>
      <c r="I22" s="12" t="e">
        <f t="shared" si="2"/>
        <v>#VALUE!</v>
      </c>
      <c r="J22" s="13" t="e">
        <f t="shared" si="3"/>
        <v>#DIV/0!</v>
      </c>
    </row>
    <row r="23" spans="1:10" ht="14.25">
      <c r="A23" s="6" t="s">
        <v>335</v>
      </c>
      <c r="B23" s="5" t="s">
        <v>321</v>
      </c>
      <c r="C23" s="7">
        <v>17.516466</v>
      </c>
      <c r="D23" s="7" t="s">
        <v>333</v>
      </c>
      <c r="E23" s="7" t="s">
        <v>333</v>
      </c>
      <c r="F23" s="7">
        <v>589.47123</v>
      </c>
      <c r="G23" s="11">
        <f t="shared" si="0"/>
        <v>17.516466</v>
      </c>
      <c r="H23" s="12" t="e">
        <f t="shared" si="1"/>
        <v>#VALUE!</v>
      </c>
      <c r="I23" s="12" t="e">
        <f t="shared" si="2"/>
        <v>#VALUE!</v>
      </c>
      <c r="J23" s="13">
        <f t="shared" si="3"/>
        <v>33.65240625591943</v>
      </c>
    </row>
    <row r="24" spans="1:10" ht="14.25">
      <c r="A24" s="6" t="s">
        <v>336</v>
      </c>
      <c r="B24" s="5" t="s">
        <v>321</v>
      </c>
      <c r="C24" s="8">
        <v>55.599458</v>
      </c>
      <c r="D24" s="8">
        <v>33.475732</v>
      </c>
      <c r="E24" s="8">
        <v>1084.3094</v>
      </c>
      <c r="F24" s="8">
        <v>604.265608</v>
      </c>
      <c r="G24" s="11">
        <f t="shared" si="0"/>
        <v>1173.3845900000001</v>
      </c>
      <c r="H24" s="12">
        <f t="shared" si="1"/>
        <v>0.05010839033473332</v>
      </c>
      <c r="I24" s="12">
        <f t="shared" si="2"/>
        <v>0.07591303887841239</v>
      </c>
      <c r="J24" s="13">
        <f t="shared" si="3"/>
        <v>0.5149766011500116</v>
      </c>
    </row>
    <row r="25" spans="1:10" ht="14.25">
      <c r="A25" s="6" t="s">
        <v>337</v>
      </c>
      <c r="B25" s="5" t="s">
        <v>321</v>
      </c>
      <c r="C25" s="7">
        <v>1368.390199</v>
      </c>
      <c r="D25" s="7">
        <v>108.273182</v>
      </c>
      <c r="E25" s="7">
        <v>11802.250586</v>
      </c>
      <c r="F25" s="7">
        <v>2441.99435</v>
      </c>
      <c r="G25" s="11">
        <f t="shared" si="0"/>
        <v>13278.913967</v>
      </c>
      <c r="H25" s="12">
        <f t="shared" si="1"/>
        <v>0.09392990221838464</v>
      </c>
      <c r="I25" s="12">
        <f t="shared" si="2"/>
        <v>0.11120362588911409</v>
      </c>
      <c r="J25" s="13">
        <f t="shared" si="3"/>
        <v>0.1839001559968462</v>
      </c>
    </row>
    <row r="26" spans="1:10" ht="14.25">
      <c r="A26" s="6" t="s">
        <v>338</v>
      </c>
      <c r="B26" s="5" t="s">
        <v>321</v>
      </c>
      <c r="C26" s="8">
        <v>0.104759</v>
      </c>
      <c r="D26" s="8">
        <v>15.244458</v>
      </c>
      <c r="E26" s="8">
        <v>1608.276413</v>
      </c>
      <c r="F26" s="8" t="s">
        <v>333</v>
      </c>
      <c r="G26" s="11">
        <f t="shared" si="0"/>
        <v>1623.62563</v>
      </c>
      <c r="H26" s="12" t="e">
        <f t="shared" si="1"/>
        <v>#VALUE!</v>
      </c>
      <c r="I26" s="12">
        <f t="shared" si="2"/>
        <v>0.009453667592079093</v>
      </c>
      <c r="J26" s="13" t="e">
        <f t="shared" si="3"/>
        <v>#VALUE!</v>
      </c>
    </row>
    <row r="27" spans="1:10" ht="14.25">
      <c r="A27" s="6" t="s">
        <v>339</v>
      </c>
      <c r="B27" s="5" t="s">
        <v>321</v>
      </c>
      <c r="C27" s="7">
        <v>0.028834</v>
      </c>
      <c r="D27" s="7" t="s">
        <v>333</v>
      </c>
      <c r="E27" s="7" t="s">
        <v>333</v>
      </c>
      <c r="F27" s="7">
        <v>282.89452</v>
      </c>
      <c r="G27" s="11">
        <f t="shared" si="0"/>
        <v>0.028834</v>
      </c>
      <c r="H27" s="12" t="e">
        <f t="shared" si="1"/>
        <v>#VALUE!</v>
      </c>
      <c r="I27" s="12" t="e">
        <f t="shared" si="2"/>
        <v>#VALUE!</v>
      </c>
      <c r="J27" s="13">
        <f t="shared" si="3"/>
        <v>9811.143788582924</v>
      </c>
    </row>
    <row r="28" spans="1:10" ht="14.25">
      <c r="A28" s="6" t="s">
        <v>340</v>
      </c>
      <c r="B28" s="5" t="s">
        <v>321</v>
      </c>
      <c r="C28" s="8">
        <v>12.414601</v>
      </c>
      <c r="D28" s="8">
        <v>103.615308</v>
      </c>
      <c r="E28" s="8">
        <v>3910.128024</v>
      </c>
      <c r="F28" s="8" t="s">
        <v>333</v>
      </c>
      <c r="G28" s="11">
        <f t="shared" si="0"/>
        <v>4026.157933</v>
      </c>
      <c r="H28" s="12" t="e">
        <f t="shared" si="1"/>
        <v>#VALUE!</v>
      </c>
      <c r="I28" s="12">
        <f t="shared" si="2"/>
        <v>0.028819015779031537</v>
      </c>
      <c r="J28" s="13" t="e">
        <f t="shared" si="3"/>
        <v>#VALUE!</v>
      </c>
    </row>
    <row r="29" spans="1:10" ht="14.25">
      <c r="A29" s="6" t="s">
        <v>341</v>
      </c>
      <c r="B29" s="5" t="s">
        <v>321</v>
      </c>
      <c r="C29" s="7">
        <v>0.843013</v>
      </c>
      <c r="D29" s="7">
        <v>13.822945</v>
      </c>
      <c r="E29" s="7">
        <v>477.584569</v>
      </c>
      <c r="F29" s="7">
        <v>0.249747</v>
      </c>
      <c r="G29" s="11">
        <f t="shared" si="0"/>
        <v>492.250527</v>
      </c>
      <c r="H29" s="12">
        <f t="shared" si="1"/>
        <v>0.0297785783566894</v>
      </c>
      <c r="I29" s="12">
        <f t="shared" si="2"/>
        <v>0.02979368674195447</v>
      </c>
      <c r="J29" s="13">
        <f t="shared" si="3"/>
        <v>0.0005073575065974485</v>
      </c>
    </row>
    <row r="30" spans="1:10" ht="14.25">
      <c r="A30" s="6" t="s">
        <v>342</v>
      </c>
      <c r="B30" s="5" t="s">
        <v>321</v>
      </c>
      <c r="C30" s="8">
        <v>239.35379</v>
      </c>
      <c r="D30" s="8">
        <v>97.989132</v>
      </c>
      <c r="E30" s="8">
        <v>3410.582158</v>
      </c>
      <c r="F30" s="8">
        <v>-8.085691</v>
      </c>
      <c r="G30" s="11">
        <f t="shared" si="0"/>
        <v>3747.92508</v>
      </c>
      <c r="H30" s="12">
        <f t="shared" si="1"/>
        <v>0.09020251591344476</v>
      </c>
      <c r="I30" s="12">
        <f t="shared" si="2"/>
        <v>0.09000791499279383</v>
      </c>
      <c r="J30" s="13">
        <f t="shared" si="3"/>
        <v>-0.002157377969785885</v>
      </c>
    </row>
    <row r="31" spans="1:10" ht="14.25">
      <c r="A31" s="6" t="s">
        <v>343</v>
      </c>
      <c r="B31" s="5" t="s">
        <v>321</v>
      </c>
      <c r="C31" s="7" t="s">
        <v>333</v>
      </c>
      <c r="D31" s="7" t="s">
        <v>333</v>
      </c>
      <c r="E31" s="7" t="s">
        <v>333</v>
      </c>
      <c r="F31" s="7" t="s">
        <v>333</v>
      </c>
      <c r="G31" s="11">
        <f t="shared" si="0"/>
        <v>0</v>
      </c>
      <c r="H31" s="12" t="e">
        <f t="shared" si="1"/>
        <v>#VALUE!</v>
      </c>
      <c r="I31" s="12" t="e">
        <f t="shared" si="2"/>
        <v>#VALUE!</v>
      </c>
      <c r="J31" s="13" t="e">
        <f t="shared" si="3"/>
        <v>#VALUE!</v>
      </c>
    </row>
    <row r="32" spans="1:10" ht="14.25">
      <c r="A32" s="6" t="s">
        <v>344</v>
      </c>
      <c r="B32" s="5" t="s">
        <v>321</v>
      </c>
      <c r="C32" s="8">
        <v>0.428254</v>
      </c>
      <c r="D32" s="8">
        <v>4.156006</v>
      </c>
      <c r="E32" s="8">
        <v>439.352057</v>
      </c>
      <c r="F32" s="8">
        <v>35.577031</v>
      </c>
      <c r="G32" s="11">
        <f t="shared" si="0"/>
        <v>443.936317</v>
      </c>
      <c r="H32" s="12">
        <f t="shared" si="1"/>
        <v>0.00956023438997156</v>
      </c>
      <c r="I32" s="12">
        <f t="shared" si="2"/>
        <v>0.010326391026035385</v>
      </c>
      <c r="J32" s="13">
        <f t="shared" si="3"/>
        <v>0.08013994268461708</v>
      </c>
    </row>
    <row r="33" spans="1:10" ht="14.25">
      <c r="A33" s="6" t="s">
        <v>345</v>
      </c>
      <c r="B33" s="5" t="s">
        <v>321</v>
      </c>
      <c r="C33" s="7" t="s">
        <v>333</v>
      </c>
      <c r="D33" s="7" t="s">
        <v>333</v>
      </c>
      <c r="E33" s="7" t="s">
        <v>333</v>
      </c>
      <c r="F33" s="7" t="s">
        <v>333</v>
      </c>
      <c r="G33" s="11">
        <f t="shared" si="0"/>
        <v>0</v>
      </c>
      <c r="H33" s="12" t="e">
        <f t="shared" si="1"/>
        <v>#VALUE!</v>
      </c>
      <c r="I33" s="12" t="e">
        <f t="shared" si="2"/>
        <v>#VALUE!</v>
      </c>
      <c r="J33" s="13" t="e">
        <f t="shared" si="3"/>
        <v>#VALUE!</v>
      </c>
    </row>
    <row r="34" spans="1:10" ht="14.25">
      <c r="A34" s="6" t="s">
        <v>346</v>
      </c>
      <c r="B34" s="5" t="s">
        <v>321</v>
      </c>
      <c r="C34" s="8">
        <v>0.013184</v>
      </c>
      <c r="D34" s="8" t="s">
        <v>333</v>
      </c>
      <c r="E34" s="8">
        <v>15.152594</v>
      </c>
      <c r="F34" s="8">
        <v>4.587981</v>
      </c>
      <c r="G34" s="11">
        <f t="shared" si="0"/>
        <v>15.165778000000001</v>
      </c>
      <c r="H34" s="12" t="e">
        <f t="shared" si="1"/>
        <v>#VALUE!</v>
      </c>
      <c r="I34" s="12" t="e">
        <f t="shared" si="2"/>
        <v>#VALUE!</v>
      </c>
      <c r="J34" s="13">
        <f t="shared" si="3"/>
        <v>0.3025219675508899</v>
      </c>
    </row>
    <row r="35" spans="1:10" ht="14.25">
      <c r="A35" s="6" t="s">
        <v>347</v>
      </c>
      <c r="B35" s="5" t="s">
        <v>321</v>
      </c>
      <c r="C35" s="7">
        <v>15.918094</v>
      </c>
      <c r="D35" s="7">
        <v>82.294524</v>
      </c>
      <c r="E35" s="7">
        <v>2273.174073</v>
      </c>
      <c r="F35" s="7">
        <v>276.092799</v>
      </c>
      <c r="G35" s="11">
        <f t="shared" si="0"/>
        <v>2371.386691</v>
      </c>
      <c r="H35" s="12">
        <f t="shared" si="1"/>
        <v>0.037096649235987086</v>
      </c>
      <c r="I35" s="12">
        <f t="shared" si="2"/>
        <v>0.041415690816154614</v>
      </c>
      <c r="J35" s="13">
        <f t="shared" si="3"/>
        <v>0.1164267304222633</v>
      </c>
    </row>
    <row r="36" spans="1:10" ht="14.25">
      <c r="A36" s="6" t="s">
        <v>348</v>
      </c>
      <c r="B36" s="5" t="s">
        <v>321</v>
      </c>
      <c r="C36" s="8">
        <v>43.153192</v>
      </c>
      <c r="D36" s="8">
        <v>150.980095</v>
      </c>
      <c r="E36" s="8">
        <v>2721.2455</v>
      </c>
      <c r="F36" s="8">
        <v>277.484365</v>
      </c>
      <c r="G36" s="11">
        <f t="shared" si="0"/>
        <v>2915.378787</v>
      </c>
      <c r="H36" s="12">
        <f t="shared" si="1"/>
        <v>0.06080225733395291</v>
      </c>
      <c r="I36" s="12">
        <f t="shared" si="2"/>
        <v>0.06658938724040321</v>
      </c>
      <c r="J36" s="13">
        <f t="shared" si="3"/>
        <v>0.09517952392235747</v>
      </c>
    </row>
    <row r="37" spans="1:10" ht="14.25">
      <c r="A37" s="6" t="s">
        <v>349</v>
      </c>
      <c r="B37" s="5" t="s">
        <v>321</v>
      </c>
      <c r="C37" s="7">
        <v>12.367228</v>
      </c>
      <c r="D37" s="7">
        <v>133.745175</v>
      </c>
      <c r="E37" s="7">
        <v>2573.814684</v>
      </c>
      <c r="F37" s="7" t="s">
        <v>333</v>
      </c>
      <c r="G37" s="11">
        <f t="shared" si="0"/>
        <v>2719.927087</v>
      </c>
      <c r="H37" s="12" t="e">
        <f t="shared" si="1"/>
        <v>#VALUE!</v>
      </c>
      <c r="I37" s="12">
        <f t="shared" si="2"/>
        <v>0.05371923523183767</v>
      </c>
      <c r="J37" s="13" t="e">
        <f t="shared" si="3"/>
        <v>#VALUE!</v>
      </c>
    </row>
    <row r="38" spans="1:10" ht="14.25">
      <c r="A38" s="6" t="s">
        <v>350</v>
      </c>
      <c r="B38" s="5" t="s">
        <v>321</v>
      </c>
      <c r="C38" s="8">
        <v>65.218618</v>
      </c>
      <c r="D38" s="8">
        <v>24.572302</v>
      </c>
      <c r="E38" s="8">
        <v>3852.010465</v>
      </c>
      <c r="F38" s="8" t="s">
        <v>333</v>
      </c>
      <c r="G38" s="11">
        <f t="shared" si="0"/>
        <v>3941.8013849999998</v>
      </c>
      <c r="H38" s="12" t="e">
        <f t="shared" si="1"/>
        <v>#VALUE!</v>
      </c>
      <c r="I38" s="12">
        <f t="shared" si="2"/>
        <v>0.022779158874337856</v>
      </c>
      <c r="J38" s="13" t="e">
        <f t="shared" si="3"/>
        <v>#VALUE!</v>
      </c>
    </row>
    <row r="39" spans="1:10" ht="14.25">
      <c r="A39" s="6" t="s">
        <v>351</v>
      </c>
      <c r="B39" s="5" t="s">
        <v>321</v>
      </c>
      <c r="C39" s="7">
        <v>805.38455</v>
      </c>
      <c r="D39" s="7">
        <v>305.03209</v>
      </c>
      <c r="E39" s="7">
        <v>28915.92755</v>
      </c>
      <c r="F39" s="7">
        <v>-538.81336</v>
      </c>
      <c r="G39" s="11">
        <f t="shared" si="0"/>
        <v>30026.34419</v>
      </c>
      <c r="H39" s="12">
        <f t="shared" si="1"/>
        <v>0.0376571591023242</v>
      </c>
      <c r="I39" s="12">
        <f t="shared" si="2"/>
        <v>0.036981413154179923</v>
      </c>
      <c r="J39" s="13">
        <f t="shared" si="3"/>
        <v>-0.017944687391528897</v>
      </c>
    </row>
    <row r="40" spans="1:10" ht="14.25">
      <c r="A40" s="6" t="s">
        <v>352</v>
      </c>
      <c r="B40" s="5" t="s">
        <v>321</v>
      </c>
      <c r="C40" s="8">
        <v>62.333975</v>
      </c>
      <c r="D40" s="8">
        <v>477.684847</v>
      </c>
      <c r="E40" s="8">
        <v>14926.757245</v>
      </c>
      <c r="F40" s="8">
        <v>4753.887189</v>
      </c>
      <c r="G40" s="11">
        <f t="shared" si="0"/>
        <v>15466.776067</v>
      </c>
      <c r="H40" s="12">
        <f t="shared" si="1"/>
        <v>0.02670628629551814</v>
      </c>
      <c r="I40" s="12">
        <f t="shared" si="2"/>
        <v>0.03491476308060005</v>
      </c>
      <c r="J40" s="13">
        <f t="shared" si="3"/>
        <v>0.3073612217831821</v>
      </c>
    </row>
    <row r="41" ht="14.25">
      <c r="A41" s="9" t="s">
        <v>374</v>
      </c>
    </row>
  </sheetData>
  <sheetProtection/>
  <mergeCells count="13">
    <mergeCell ref="A3:B3"/>
    <mergeCell ref="C3:F3"/>
    <mergeCell ref="A4:B4"/>
    <mergeCell ref="C4:F4"/>
    <mergeCell ref="A5:B5"/>
    <mergeCell ref="C5:F5"/>
    <mergeCell ref="A9:B9"/>
    <mergeCell ref="A6:B6"/>
    <mergeCell ref="C6:F6"/>
    <mergeCell ref="A7:B7"/>
    <mergeCell ref="C7:F7"/>
    <mergeCell ref="A8:B8"/>
    <mergeCell ref="C8:F8"/>
  </mergeCells>
  <hyperlinks>
    <hyperlink ref="A2" r:id="rId1" tooltip="Click once to display linked information. Click and hold to select this cell." display="http://stats.oecd.org/OECDStat_Metadata/ShowMetadata.ashx?Dataset=RIOMARKERS&amp;ShowOnWeb=true&amp;Lang=en"/>
    <hyperlink ref="A41" r:id="rId2" tooltip="Click once to display linked information. Click and hold to select this cell." display="http://stats.oecd.org/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7">
      <selection activeCell="A13" sqref="A13:F40"/>
    </sheetView>
  </sheetViews>
  <sheetFormatPr defaultColWidth="9.140625" defaultRowHeight="15"/>
  <cols>
    <col min="1" max="1" width="26.7109375" style="0" customWidth="1"/>
    <col min="2" max="2" width="2.421875" style="0" customWidth="1"/>
    <col min="7" max="7" width="14.28125" style="0" customWidth="1"/>
    <col min="8" max="8" width="10.00390625" style="0" customWidth="1"/>
    <col min="9" max="9" width="12.57421875" style="0" customWidth="1"/>
    <col min="10" max="10" width="11.7109375" style="0" customWidth="1"/>
  </cols>
  <sheetData>
    <row r="1" spans="1:2" ht="14.25" hidden="1">
      <c r="A1" s="1" t="e">
        <f>DotStatQuery(B1)</f>
        <v>#NAME?</v>
      </c>
      <c r="B1" s="1" t="s">
        <v>301</v>
      </c>
    </row>
    <row r="2" ht="35.25">
      <c r="A2" s="2" t="s">
        <v>302</v>
      </c>
    </row>
    <row r="3" spans="1:6" ht="14.25">
      <c r="A3" s="25" t="s">
        <v>303</v>
      </c>
      <c r="B3" s="26"/>
      <c r="C3" s="27" t="s">
        <v>304</v>
      </c>
      <c r="D3" s="28"/>
      <c r="E3" s="28"/>
      <c r="F3" s="29"/>
    </row>
    <row r="4" spans="1:6" ht="14.25">
      <c r="A4" s="25" t="s">
        <v>305</v>
      </c>
      <c r="B4" s="26"/>
      <c r="C4" s="27" t="s">
        <v>306</v>
      </c>
      <c r="D4" s="28"/>
      <c r="E4" s="28"/>
      <c r="F4" s="29"/>
    </row>
    <row r="5" spans="1:6" ht="14.25">
      <c r="A5" s="25" t="s">
        <v>307</v>
      </c>
      <c r="B5" s="26"/>
      <c r="C5" s="27" t="s">
        <v>308</v>
      </c>
      <c r="D5" s="28"/>
      <c r="E5" s="28"/>
      <c r="F5" s="29"/>
    </row>
    <row r="6" spans="1:6" ht="14.25">
      <c r="A6" s="25" t="s">
        <v>309</v>
      </c>
      <c r="B6" s="26"/>
      <c r="C6" s="27" t="s">
        <v>310</v>
      </c>
      <c r="D6" s="28"/>
      <c r="E6" s="28"/>
      <c r="F6" s="29"/>
    </row>
    <row r="7" spans="1:6" ht="14.25">
      <c r="A7" s="25" t="s">
        <v>311</v>
      </c>
      <c r="B7" s="26"/>
      <c r="C7" s="27" t="s">
        <v>371</v>
      </c>
      <c r="D7" s="28"/>
      <c r="E7" s="28"/>
      <c r="F7" s="29"/>
    </row>
    <row r="8" spans="1:6" ht="14.25">
      <c r="A8" s="25" t="s">
        <v>313</v>
      </c>
      <c r="B8" s="26"/>
      <c r="C8" s="27" t="s">
        <v>314</v>
      </c>
      <c r="D8" s="28"/>
      <c r="E8" s="28"/>
      <c r="F8" s="29"/>
    </row>
    <row r="9" spans="1:6" ht="30">
      <c r="A9" s="30" t="s">
        <v>315</v>
      </c>
      <c r="B9" s="31"/>
      <c r="C9" s="3" t="s">
        <v>316</v>
      </c>
      <c r="D9" s="3" t="s">
        <v>317</v>
      </c>
      <c r="E9" s="3" t="s">
        <v>318</v>
      </c>
      <c r="F9" s="3" t="s">
        <v>319</v>
      </c>
    </row>
    <row r="10" spans="1:10" ht="14.25">
      <c r="A10" s="4" t="s">
        <v>320</v>
      </c>
      <c r="B10" s="5" t="s">
        <v>321</v>
      </c>
      <c r="C10" s="5" t="s">
        <v>321</v>
      </c>
      <c r="D10" s="5" t="s">
        <v>321</v>
      </c>
      <c r="E10" s="5" t="s">
        <v>321</v>
      </c>
      <c r="F10" s="5" t="s">
        <v>321</v>
      </c>
      <c r="G10" t="s">
        <v>377</v>
      </c>
      <c r="H10" t="s">
        <v>378</v>
      </c>
      <c r="I10" t="s">
        <v>379</v>
      </c>
      <c r="J10" t="s">
        <v>380</v>
      </c>
    </row>
    <row r="11" spans="1:10" ht="14.25">
      <c r="A11" s="6" t="s">
        <v>322</v>
      </c>
      <c r="B11" s="5" t="s">
        <v>321</v>
      </c>
      <c r="C11" s="7">
        <v>2382.906625</v>
      </c>
      <c r="D11" s="7">
        <v>3655.855112</v>
      </c>
      <c r="E11" s="7">
        <v>98457.726363</v>
      </c>
      <c r="F11" s="7">
        <v>24044.89492</v>
      </c>
      <c r="G11" s="11">
        <f>SUM(C11:E11)</f>
        <v>104496.48809999999</v>
      </c>
      <c r="H11" s="12">
        <f>(C11+D11)/(F11+G11)</f>
        <v>0.046979125283414906</v>
      </c>
      <c r="I11" s="12">
        <f>(C11+D11)/G11</f>
        <v>0.05778913575756812</v>
      </c>
      <c r="J11" s="13">
        <f>F11/G11</f>
        <v>0.23010242121237376</v>
      </c>
    </row>
    <row r="12" spans="1:10" ht="14.25">
      <c r="A12" s="6" t="s">
        <v>323</v>
      </c>
      <c r="B12" s="5" t="s">
        <v>321</v>
      </c>
      <c r="C12" s="8">
        <v>63.022236</v>
      </c>
      <c r="D12" s="8">
        <v>308.254421</v>
      </c>
      <c r="E12" s="8">
        <v>3386.943611</v>
      </c>
      <c r="F12" s="8">
        <v>879.864341</v>
      </c>
      <c r="G12" s="11">
        <f aca="true" t="shared" si="0" ref="G12:G40">SUM(C12:E12)</f>
        <v>3758.220268</v>
      </c>
      <c r="H12" s="12">
        <f aca="true" t="shared" si="1" ref="H12:H40">(C12+D12)/(F12+G12)</f>
        <v>0.08004956534849622</v>
      </c>
      <c r="I12" s="12">
        <f aca="true" t="shared" si="2" ref="I12:I40">(C12+D12)/G12</f>
        <v>0.09879055258184244</v>
      </c>
      <c r="J12" s="13">
        <f aca="true" t="shared" si="3" ref="J12:J40">F12/G12</f>
        <v>0.234117289104035</v>
      </c>
    </row>
    <row r="13" spans="1:10" ht="14.25">
      <c r="A13" s="6" t="s">
        <v>324</v>
      </c>
      <c r="B13" s="5" t="s">
        <v>321</v>
      </c>
      <c r="C13" s="7">
        <v>5.219189</v>
      </c>
      <c r="D13" s="7">
        <v>10.313302</v>
      </c>
      <c r="E13" s="7">
        <v>365.237927</v>
      </c>
      <c r="F13" s="7">
        <v>325.446794</v>
      </c>
      <c r="G13" s="11">
        <f t="shared" si="0"/>
        <v>380.770418</v>
      </c>
      <c r="H13" s="12">
        <f t="shared" si="1"/>
        <v>0.021993928689463888</v>
      </c>
      <c r="I13" s="12">
        <f t="shared" si="2"/>
        <v>0.04079227341657618</v>
      </c>
      <c r="J13" s="13">
        <f t="shared" si="3"/>
        <v>0.8547060869628795</v>
      </c>
    </row>
    <row r="14" spans="1:10" ht="14.25">
      <c r="A14" s="6" t="s">
        <v>325</v>
      </c>
      <c r="B14" s="5" t="s">
        <v>321</v>
      </c>
      <c r="C14" s="8">
        <v>17.531028</v>
      </c>
      <c r="D14" s="8">
        <v>81.971251</v>
      </c>
      <c r="E14" s="8">
        <v>1238.329043</v>
      </c>
      <c r="F14" s="8">
        <v>0.06424</v>
      </c>
      <c r="G14" s="11">
        <f t="shared" si="0"/>
        <v>1337.831322</v>
      </c>
      <c r="H14" s="12">
        <f t="shared" si="1"/>
        <v>0.0743722319037037</v>
      </c>
      <c r="I14" s="12">
        <f t="shared" si="2"/>
        <v>0.07437580311040137</v>
      </c>
      <c r="J14" s="13">
        <f t="shared" si="3"/>
        <v>4.801801164586578E-05</v>
      </c>
    </row>
    <row r="15" spans="1:10" ht="14.25">
      <c r="A15" s="6" t="s">
        <v>326</v>
      </c>
      <c r="B15" s="5" t="s">
        <v>321</v>
      </c>
      <c r="C15" s="7">
        <v>30.2497</v>
      </c>
      <c r="D15" s="7">
        <v>316.188007</v>
      </c>
      <c r="E15" s="7">
        <v>3162.140319</v>
      </c>
      <c r="F15" s="7">
        <v>-165.53416</v>
      </c>
      <c r="G15" s="11">
        <f t="shared" si="0"/>
        <v>3508.578026</v>
      </c>
      <c r="H15" s="12">
        <f t="shared" si="1"/>
        <v>0.1036294230307297</v>
      </c>
      <c r="I15" s="12">
        <f t="shared" si="2"/>
        <v>0.09874020313436234</v>
      </c>
      <c r="J15" s="13">
        <f t="shared" si="3"/>
        <v>-0.047179842880313363</v>
      </c>
    </row>
    <row r="16" spans="1:10" ht="14.25">
      <c r="A16" s="6" t="s">
        <v>327</v>
      </c>
      <c r="B16" s="5" t="s">
        <v>321</v>
      </c>
      <c r="C16" s="8">
        <v>0.982148</v>
      </c>
      <c r="D16" s="8">
        <v>4.213521</v>
      </c>
      <c r="E16" s="8">
        <v>15.221079</v>
      </c>
      <c r="F16" s="8">
        <v>45.752429</v>
      </c>
      <c r="G16" s="11">
        <f t="shared" si="0"/>
        <v>20.416748</v>
      </c>
      <c r="H16" s="12">
        <f t="shared" si="1"/>
        <v>0.07852098568492095</v>
      </c>
      <c r="I16" s="12">
        <f t="shared" si="2"/>
        <v>0.25448073317063036</v>
      </c>
      <c r="J16" s="13">
        <f t="shared" si="3"/>
        <v>2.2409263708402536</v>
      </c>
    </row>
    <row r="17" spans="1:10" ht="14.25">
      <c r="A17" s="6" t="s">
        <v>328</v>
      </c>
      <c r="B17" s="5" t="s">
        <v>321</v>
      </c>
      <c r="C17" s="7" t="s">
        <v>333</v>
      </c>
      <c r="D17" s="7">
        <v>120.671686</v>
      </c>
      <c r="E17" s="7">
        <v>1148.506886</v>
      </c>
      <c r="F17" s="7">
        <v>659.392907</v>
      </c>
      <c r="G17" s="11">
        <f t="shared" si="0"/>
        <v>1269.1785719999998</v>
      </c>
      <c r="H17" s="12" t="e">
        <f t="shared" si="1"/>
        <v>#VALUE!</v>
      </c>
      <c r="I17" s="12" t="e">
        <f t="shared" si="2"/>
        <v>#VALUE!</v>
      </c>
      <c r="J17" s="13">
        <f t="shared" si="3"/>
        <v>0.5195430505582158</v>
      </c>
    </row>
    <row r="18" spans="1:10" ht="14.25">
      <c r="A18" s="6" t="s">
        <v>329</v>
      </c>
      <c r="B18" s="5" t="s">
        <v>321</v>
      </c>
      <c r="C18" s="8">
        <v>1.461386</v>
      </c>
      <c r="D18" s="8">
        <v>41.855999</v>
      </c>
      <c r="E18" s="8">
        <v>772.253748</v>
      </c>
      <c r="F18" s="8">
        <v>1.246503</v>
      </c>
      <c r="G18" s="11">
        <f t="shared" si="0"/>
        <v>815.5711329999999</v>
      </c>
      <c r="H18" s="12">
        <f t="shared" si="1"/>
        <v>0.05303189242108872</v>
      </c>
      <c r="I18" s="12">
        <f t="shared" si="2"/>
        <v>0.053112945330300206</v>
      </c>
      <c r="J18" s="13">
        <f t="shared" si="3"/>
        <v>0.00152838048033267</v>
      </c>
    </row>
    <row r="19" spans="1:10" ht="14.25">
      <c r="A19" s="6" t="s">
        <v>330</v>
      </c>
      <c r="B19" s="5" t="s">
        <v>321</v>
      </c>
      <c r="C19" s="7">
        <v>124.480289</v>
      </c>
      <c r="D19" s="7">
        <v>396.589855</v>
      </c>
      <c r="E19" s="7">
        <v>9508.218701</v>
      </c>
      <c r="F19" s="7">
        <v>1353.634965</v>
      </c>
      <c r="G19" s="11">
        <f t="shared" si="0"/>
        <v>10029.288845</v>
      </c>
      <c r="H19" s="12">
        <f t="shared" si="1"/>
        <v>0.04577647647454473</v>
      </c>
      <c r="I19" s="12">
        <f t="shared" si="2"/>
        <v>0.05195484466077316</v>
      </c>
      <c r="J19" s="13">
        <f t="shared" si="3"/>
        <v>0.13496819025955575</v>
      </c>
    </row>
    <row r="20" spans="1:10" ht="14.25">
      <c r="A20" s="6" t="s">
        <v>331</v>
      </c>
      <c r="B20" s="5" t="s">
        <v>321</v>
      </c>
      <c r="C20" s="8">
        <v>577.114412</v>
      </c>
      <c r="D20" s="8">
        <v>393.661382</v>
      </c>
      <c r="E20" s="8">
        <v>6908.443829</v>
      </c>
      <c r="F20" s="8">
        <v>4373.650258</v>
      </c>
      <c r="G20" s="11">
        <f t="shared" si="0"/>
        <v>7879.219623</v>
      </c>
      <c r="H20" s="12">
        <f t="shared" si="1"/>
        <v>0.07922844226929567</v>
      </c>
      <c r="I20" s="12">
        <f t="shared" si="2"/>
        <v>0.1232070992368631</v>
      </c>
      <c r="J20" s="13">
        <f t="shared" si="3"/>
        <v>0.5550867303194602</v>
      </c>
    </row>
    <row r="21" spans="1:10" ht="14.25">
      <c r="A21" s="6" t="s">
        <v>332</v>
      </c>
      <c r="B21" s="5" t="s">
        <v>321</v>
      </c>
      <c r="C21" s="7">
        <v>0.544928</v>
      </c>
      <c r="D21" s="7">
        <v>0.000411</v>
      </c>
      <c r="E21" s="7">
        <v>106.743288</v>
      </c>
      <c r="F21" s="7">
        <v>0.025707</v>
      </c>
      <c r="G21" s="11">
        <f t="shared" si="0"/>
        <v>107.288627</v>
      </c>
      <c r="H21" s="12">
        <f t="shared" si="1"/>
        <v>0.005081697660258507</v>
      </c>
      <c r="I21" s="12">
        <f t="shared" si="2"/>
        <v>0.005082915265566778</v>
      </c>
      <c r="J21" s="13">
        <f t="shared" si="3"/>
        <v>0.0002396060115486425</v>
      </c>
    </row>
    <row r="22" spans="1:10" ht="14.25">
      <c r="A22" s="6" t="s">
        <v>334</v>
      </c>
      <c r="B22" s="5" t="s">
        <v>321</v>
      </c>
      <c r="C22" s="8">
        <v>2.163721</v>
      </c>
      <c r="D22" s="8">
        <v>1.845547</v>
      </c>
      <c r="E22" s="8">
        <v>15.382975</v>
      </c>
      <c r="F22" s="8">
        <v>1.815125</v>
      </c>
      <c r="G22" s="11">
        <f t="shared" si="0"/>
        <v>19.392243</v>
      </c>
      <c r="H22" s="12">
        <f t="shared" si="1"/>
        <v>0.18905071105476168</v>
      </c>
      <c r="I22" s="12">
        <f t="shared" si="2"/>
        <v>0.20674596538420023</v>
      </c>
      <c r="J22" s="13">
        <f t="shared" si="3"/>
        <v>0.0936005700836154</v>
      </c>
    </row>
    <row r="23" spans="1:10" ht="14.25">
      <c r="A23" s="6" t="s">
        <v>335</v>
      </c>
      <c r="B23" s="5" t="s">
        <v>321</v>
      </c>
      <c r="C23" s="7">
        <v>0.491356</v>
      </c>
      <c r="D23" s="7">
        <v>35.502638</v>
      </c>
      <c r="E23" s="7">
        <v>500.181779</v>
      </c>
      <c r="F23" s="7" t="s">
        <v>333</v>
      </c>
      <c r="G23" s="11">
        <f t="shared" si="0"/>
        <v>536.175773</v>
      </c>
      <c r="H23" s="12" t="e">
        <f t="shared" si="1"/>
        <v>#VALUE!</v>
      </c>
      <c r="I23" s="12">
        <f t="shared" si="2"/>
        <v>0.06713095930949495</v>
      </c>
      <c r="J23" s="13" t="e">
        <f t="shared" si="3"/>
        <v>#VALUE!</v>
      </c>
    </row>
    <row r="24" spans="1:10" ht="14.25">
      <c r="A24" s="6" t="s">
        <v>336</v>
      </c>
      <c r="B24" s="5" t="s">
        <v>321</v>
      </c>
      <c r="C24" s="8">
        <v>16.121398</v>
      </c>
      <c r="D24" s="8">
        <v>45.163355</v>
      </c>
      <c r="E24" s="8">
        <v>523.031689</v>
      </c>
      <c r="F24" s="8">
        <v>261.226083</v>
      </c>
      <c r="G24" s="11">
        <f t="shared" si="0"/>
        <v>584.316442</v>
      </c>
      <c r="H24" s="12">
        <f t="shared" si="1"/>
        <v>0.0724797998775993</v>
      </c>
      <c r="I24" s="12">
        <f t="shared" si="2"/>
        <v>0.1048828145075541</v>
      </c>
      <c r="J24" s="13">
        <f t="shared" si="3"/>
        <v>0.4470626944979926</v>
      </c>
    </row>
    <row r="25" spans="1:10" ht="14.25">
      <c r="A25" s="6" t="s">
        <v>337</v>
      </c>
      <c r="B25" s="5" t="s">
        <v>321</v>
      </c>
      <c r="C25" s="7">
        <v>331.771818</v>
      </c>
      <c r="D25" s="7">
        <v>118.227921</v>
      </c>
      <c r="E25" s="7">
        <v>14902.319631</v>
      </c>
      <c r="F25" s="7">
        <v>1952.333335</v>
      </c>
      <c r="G25" s="11">
        <f t="shared" si="0"/>
        <v>15352.319370000001</v>
      </c>
      <c r="H25" s="12">
        <f t="shared" si="1"/>
        <v>0.02600455187811872</v>
      </c>
      <c r="I25" s="12">
        <f t="shared" si="2"/>
        <v>0.029311514967526365</v>
      </c>
      <c r="J25" s="13">
        <f t="shared" si="3"/>
        <v>0.12716862435880918</v>
      </c>
    </row>
    <row r="26" spans="1:10" ht="14.25">
      <c r="A26" s="6" t="s">
        <v>338</v>
      </c>
      <c r="B26" s="5" t="s">
        <v>321</v>
      </c>
      <c r="C26" s="8">
        <v>2.321882</v>
      </c>
      <c r="D26" s="8">
        <v>3.375568</v>
      </c>
      <c r="E26" s="8">
        <v>1738.728202</v>
      </c>
      <c r="F26" s="8">
        <v>8.562885</v>
      </c>
      <c r="G26" s="11">
        <f t="shared" si="0"/>
        <v>1744.425652</v>
      </c>
      <c r="H26" s="12">
        <f t="shared" si="1"/>
        <v>0.003250135343012799</v>
      </c>
      <c r="I26" s="12">
        <f t="shared" si="2"/>
        <v>0.0032660893248547575</v>
      </c>
      <c r="J26" s="13">
        <f t="shared" si="3"/>
        <v>0.004908713071366827</v>
      </c>
    </row>
    <row r="27" spans="1:10" ht="14.25">
      <c r="A27" s="6" t="s">
        <v>339</v>
      </c>
      <c r="B27" s="5" t="s">
        <v>321</v>
      </c>
      <c r="C27" s="7">
        <v>0.97767</v>
      </c>
      <c r="D27" s="7">
        <v>11.330966</v>
      </c>
      <c r="E27" s="7">
        <v>103.714236</v>
      </c>
      <c r="F27" s="7">
        <v>163.4746</v>
      </c>
      <c r="G27" s="11">
        <f t="shared" si="0"/>
        <v>116.022872</v>
      </c>
      <c r="H27" s="12">
        <f t="shared" si="1"/>
        <v>0.044038451982850134</v>
      </c>
      <c r="I27" s="12">
        <f t="shared" si="2"/>
        <v>0.10608801340480521</v>
      </c>
      <c r="J27" s="13">
        <f t="shared" si="3"/>
        <v>1.4089859799367834</v>
      </c>
    </row>
    <row r="28" spans="1:10" ht="14.25">
      <c r="A28" s="6" t="s">
        <v>340</v>
      </c>
      <c r="B28" s="5" t="s">
        <v>321</v>
      </c>
      <c r="C28" s="8">
        <v>79.394142</v>
      </c>
      <c r="D28" s="8">
        <v>58.91889</v>
      </c>
      <c r="E28" s="8">
        <v>4738.133682</v>
      </c>
      <c r="F28" s="8" t="s">
        <v>333</v>
      </c>
      <c r="G28" s="11">
        <f t="shared" si="0"/>
        <v>4876.446714</v>
      </c>
      <c r="H28" s="12" t="e">
        <f t="shared" si="1"/>
        <v>#VALUE!</v>
      </c>
      <c r="I28" s="12">
        <f t="shared" si="2"/>
        <v>0.028363486799294083</v>
      </c>
      <c r="J28" s="13" t="e">
        <f t="shared" si="3"/>
        <v>#VALUE!</v>
      </c>
    </row>
    <row r="29" spans="1:10" ht="14.25">
      <c r="A29" s="6" t="s">
        <v>341</v>
      </c>
      <c r="B29" s="5" t="s">
        <v>321</v>
      </c>
      <c r="C29" s="7">
        <v>0.519548</v>
      </c>
      <c r="D29" s="7">
        <v>3.986057</v>
      </c>
      <c r="E29" s="7">
        <v>318.811397</v>
      </c>
      <c r="F29" s="7" t="s">
        <v>333</v>
      </c>
      <c r="G29" s="11">
        <f t="shared" si="0"/>
        <v>323.317002</v>
      </c>
      <c r="H29" s="12" t="e">
        <f t="shared" si="1"/>
        <v>#VALUE!</v>
      </c>
      <c r="I29" s="12">
        <f t="shared" si="2"/>
        <v>0.013935564700058675</v>
      </c>
      <c r="J29" s="13" t="e">
        <f t="shared" si="3"/>
        <v>#VALUE!</v>
      </c>
    </row>
    <row r="30" spans="1:10" ht="14.25">
      <c r="A30" s="6" t="s">
        <v>342</v>
      </c>
      <c r="B30" s="5" t="s">
        <v>321</v>
      </c>
      <c r="C30" s="8">
        <v>32.443411</v>
      </c>
      <c r="D30" s="8">
        <v>463.401636</v>
      </c>
      <c r="E30" s="8">
        <v>3044.367067</v>
      </c>
      <c r="F30" s="8">
        <v>-15.995116</v>
      </c>
      <c r="G30" s="11">
        <f t="shared" si="0"/>
        <v>3540.212114</v>
      </c>
      <c r="H30" s="12">
        <f t="shared" si="1"/>
        <v>0.14069651422752716</v>
      </c>
      <c r="I30" s="12">
        <f t="shared" si="2"/>
        <v>0.14006082998223424</v>
      </c>
      <c r="J30" s="13">
        <f t="shared" si="3"/>
        <v>-0.00451812362788836</v>
      </c>
    </row>
    <row r="31" spans="1:10" ht="14.25">
      <c r="A31" s="6" t="s">
        <v>343</v>
      </c>
      <c r="B31" s="5" t="s">
        <v>321</v>
      </c>
      <c r="C31" s="7" t="s">
        <v>333</v>
      </c>
      <c r="D31" s="7" t="s">
        <v>333</v>
      </c>
      <c r="E31" s="7" t="s">
        <v>333</v>
      </c>
      <c r="F31" s="7" t="s">
        <v>333</v>
      </c>
      <c r="G31" s="11">
        <f t="shared" si="0"/>
        <v>0</v>
      </c>
      <c r="H31" s="12" t="e">
        <f t="shared" si="1"/>
        <v>#VALUE!</v>
      </c>
      <c r="I31" s="12" t="e">
        <f t="shared" si="2"/>
        <v>#VALUE!</v>
      </c>
      <c r="J31" s="13" t="e">
        <f t="shared" si="3"/>
        <v>#VALUE!</v>
      </c>
    </row>
    <row r="32" spans="1:10" ht="14.25">
      <c r="A32" s="6" t="s">
        <v>344</v>
      </c>
      <c r="B32" s="5" t="s">
        <v>321</v>
      </c>
      <c r="C32" s="8">
        <v>0.212082</v>
      </c>
      <c r="D32" s="8">
        <v>0.525707</v>
      </c>
      <c r="E32" s="8">
        <v>372.712075</v>
      </c>
      <c r="F32" s="8">
        <v>28.19023</v>
      </c>
      <c r="G32" s="11">
        <f t="shared" si="0"/>
        <v>373.44986400000005</v>
      </c>
      <c r="H32" s="12">
        <f t="shared" si="1"/>
        <v>0.001836940611810533</v>
      </c>
      <c r="I32" s="12">
        <f t="shared" si="2"/>
        <v>0.00197560387918631</v>
      </c>
      <c r="J32" s="13">
        <f t="shared" si="3"/>
        <v>0.07548598277170612</v>
      </c>
    </row>
    <row r="33" spans="1:10" ht="14.25">
      <c r="A33" s="6" t="s">
        <v>345</v>
      </c>
      <c r="B33" s="5" t="s">
        <v>321</v>
      </c>
      <c r="C33" s="7" t="s">
        <v>333</v>
      </c>
      <c r="D33" s="7" t="s">
        <v>333</v>
      </c>
      <c r="E33" s="7" t="s">
        <v>333</v>
      </c>
      <c r="F33" s="7" t="s">
        <v>333</v>
      </c>
      <c r="G33" s="11">
        <f t="shared" si="0"/>
        <v>0</v>
      </c>
      <c r="H33" s="12" t="e">
        <f t="shared" si="1"/>
        <v>#VALUE!</v>
      </c>
      <c r="I33" s="12" t="e">
        <f t="shared" si="2"/>
        <v>#VALUE!</v>
      </c>
      <c r="J33" s="13" t="e">
        <f t="shared" si="3"/>
        <v>#VALUE!</v>
      </c>
    </row>
    <row r="34" spans="1:10" ht="14.25">
      <c r="A34" s="6" t="s">
        <v>346</v>
      </c>
      <c r="B34" s="5" t="s">
        <v>321</v>
      </c>
      <c r="C34" s="8">
        <v>0.013314</v>
      </c>
      <c r="D34" s="8" t="s">
        <v>333</v>
      </c>
      <c r="E34" s="8">
        <v>14.307396</v>
      </c>
      <c r="F34" s="8">
        <v>6.322137</v>
      </c>
      <c r="G34" s="11">
        <f t="shared" si="0"/>
        <v>14.32071</v>
      </c>
      <c r="H34" s="12" t="e">
        <f t="shared" si="1"/>
        <v>#VALUE!</v>
      </c>
      <c r="I34" s="12" t="e">
        <f t="shared" si="2"/>
        <v>#VALUE!</v>
      </c>
      <c r="J34" s="13">
        <f t="shared" si="3"/>
        <v>0.44146812553288206</v>
      </c>
    </row>
    <row r="35" spans="1:10" ht="14.25">
      <c r="A35" s="6" t="s">
        <v>347</v>
      </c>
      <c r="B35" s="5" t="s">
        <v>321</v>
      </c>
      <c r="C35" s="7">
        <v>4.237242</v>
      </c>
      <c r="D35" s="7">
        <v>10.727051</v>
      </c>
      <c r="E35" s="7">
        <v>931.257746</v>
      </c>
      <c r="F35" s="7">
        <v>194.853681</v>
      </c>
      <c r="G35" s="11">
        <f t="shared" si="0"/>
        <v>946.222039</v>
      </c>
      <c r="H35" s="12">
        <f t="shared" si="1"/>
        <v>0.013114198065663862</v>
      </c>
      <c r="I35" s="12">
        <f t="shared" si="2"/>
        <v>0.015814779600583792</v>
      </c>
      <c r="J35" s="13">
        <f t="shared" si="3"/>
        <v>0.2059280728716994</v>
      </c>
    </row>
    <row r="36" spans="1:10" ht="14.25">
      <c r="A36" s="6" t="s">
        <v>348</v>
      </c>
      <c r="B36" s="5" t="s">
        <v>321</v>
      </c>
      <c r="C36" s="8">
        <v>77.369586</v>
      </c>
      <c r="D36" s="8">
        <v>197.730572</v>
      </c>
      <c r="E36" s="8">
        <v>1921.187968</v>
      </c>
      <c r="F36" s="8">
        <v>963.243478</v>
      </c>
      <c r="G36" s="11">
        <f t="shared" si="0"/>
        <v>2196.288126</v>
      </c>
      <c r="H36" s="12">
        <f t="shared" si="1"/>
        <v>0.08706991810169593</v>
      </c>
      <c r="I36" s="12">
        <f t="shared" si="2"/>
        <v>0.1252568616764447</v>
      </c>
      <c r="J36" s="13">
        <f t="shared" si="3"/>
        <v>0.4385779199900842</v>
      </c>
    </row>
    <row r="37" spans="1:10" ht="14.25">
      <c r="A37" s="6" t="s">
        <v>349</v>
      </c>
      <c r="B37" s="5" t="s">
        <v>321</v>
      </c>
      <c r="C37" s="7">
        <v>22.781268</v>
      </c>
      <c r="D37" s="7">
        <v>64.73578</v>
      </c>
      <c r="E37" s="7">
        <v>2465.203429</v>
      </c>
      <c r="F37" s="7" t="s">
        <v>333</v>
      </c>
      <c r="G37" s="11">
        <f t="shared" si="0"/>
        <v>2552.7204770000003</v>
      </c>
      <c r="H37" s="12" t="e">
        <f t="shared" si="1"/>
        <v>#VALUE!</v>
      </c>
      <c r="I37" s="12">
        <f t="shared" si="2"/>
        <v>0.0342838351431456</v>
      </c>
      <c r="J37" s="13" t="e">
        <f t="shared" si="3"/>
        <v>#VALUE!</v>
      </c>
    </row>
    <row r="38" spans="1:10" ht="14.25">
      <c r="A38" s="6" t="s">
        <v>350</v>
      </c>
      <c r="B38" s="5" t="s">
        <v>321</v>
      </c>
      <c r="C38" s="8">
        <v>48.957769</v>
      </c>
      <c r="D38" s="8">
        <v>22.304486</v>
      </c>
      <c r="E38" s="8">
        <v>78.976781</v>
      </c>
      <c r="F38" s="8">
        <v>5451.256295</v>
      </c>
      <c r="G38" s="11">
        <f t="shared" si="0"/>
        <v>150.239036</v>
      </c>
      <c r="H38" s="12">
        <f t="shared" si="1"/>
        <v>0.012722005605470708</v>
      </c>
      <c r="I38" s="12">
        <f t="shared" si="2"/>
        <v>0.47432582701076437</v>
      </c>
      <c r="J38" s="13">
        <f t="shared" si="3"/>
        <v>36.28388759762809</v>
      </c>
    </row>
    <row r="39" spans="1:10" ht="14.25">
      <c r="A39" s="6" t="s">
        <v>351</v>
      </c>
      <c r="B39" s="5" t="s">
        <v>321</v>
      </c>
      <c r="C39" s="7">
        <v>661.90173</v>
      </c>
      <c r="D39" s="7">
        <v>322.48326</v>
      </c>
      <c r="E39" s="7">
        <v>24679.47417</v>
      </c>
      <c r="F39" s="7">
        <v>-702.8307</v>
      </c>
      <c r="G39" s="11">
        <f t="shared" si="0"/>
        <v>25663.85916</v>
      </c>
      <c r="H39" s="12">
        <f t="shared" si="1"/>
        <v>0.039436876231981985</v>
      </c>
      <c r="I39" s="12">
        <f t="shared" si="2"/>
        <v>0.0383568575506475</v>
      </c>
      <c r="J39" s="13">
        <f t="shared" si="3"/>
        <v>-0.027386009859945007</v>
      </c>
    </row>
    <row r="40" spans="1:10" ht="14.25">
      <c r="A40" s="6" t="s">
        <v>352</v>
      </c>
      <c r="B40" s="5" t="s">
        <v>321</v>
      </c>
      <c r="C40" s="8">
        <v>280.623372</v>
      </c>
      <c r="D40" s="8">
        <v>621.875838</v>
      </c>
      <c r="E40" s="8">
        <v>15497.897708</v>
      </c>
      <c r="F40" s="8">
        <v>8258.898912</v>
      </c>
      <c r="G40" s="11">
        <f t="shared" si="0"/>
        <v>16400.396918000002</v>
      </c>
      <c r="H40" s="12">
        <f t="shared" si="1"/>
        <v>0.036598742162865724</v>
      </c>
      <c r="I40" s="12">
        <f t="shared" si="2"/>
        <v>0.05502910780223105</v>
      </c>
      <c r="J40" s="13">
        <f t="shared" si="3"/>
        <v>0.503579209289476</v>
      </c>
    </row>
    <row r="41" ht="14.25">
      <c r="A41" s="9" t="s">
        <v>372</v>
      </c>
    </row>
  </sheetData>
  <sheetProtection/>
  <mergeCells count="13">
    <mergeCell ref="A3:B3"/>
    <mergeCell ref="C3:F3"/>
    <mergeCell ref="A4:B4"/>
    <mergeCell ref="C4:F4"/>
    <mergeCell ref="A5:B5"/>
    <mergeCell ref="C5:F5"/>
    <mergeCell ref="A9:B9"/>
    <mergeCell ref="A6:B6"/>
    <mergeCell ref="C6:F6"/>
    <mergeCell ref="A7:B7"/>
    <mergeCell ref="C7:F7"/>
    <mergeCell ref="A8:B8"/>
    <mergeCell ref="C8:F8"/>
  </mergeCells>
  <hyperlinks>
    <hyperlink ref="A2" r:id="rId1" tooltip="Click once to display linked information. Click and hold to select this cell." display="http://stats.oecd.org/OECDStat_Metadata/ShowMetadata.ashx?Dataset=RIOMARKERS&amp;ShowOnWeb=true&amp;Lang=en"/>
    <hyperlink ref="A41" r:id="rId2" tooltip="Click once to display linked information. Click and hold to select this cell." display="http://stats.oecd.org/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7">
      <selection activeCell="A13" sqref="A13:F40"/>
    </sheetView>
  </sheetViews>
  <sheetFormatPr defaultColWidth="9.140625" defaultRowHeight="15"/>
  <cols>
    <col min="1" max="1" width="26.7109375" style="0" customWidth="1"/>
    <col min="2" max="2" width="2.421875" style="0" customWidth="1"/>
    <col min="7" max="7" width="13.7109375" style="0" customWidth="1"/>
    <col min="8" max="8" width="12.28125" style="0" customWidth="1"/>
    <col min="9" max="9" width="12.7109375" style="0" customWidth="1"/>
    <col min="10" max="10" width="13.7109375" style="0" customWidth="1"/>
  </cols>
  <sheetData>
    <row r="1" spans="1:2" ht="14.25" hidden="1">
      <c r="A1" s="1" t="e">
        <f>DotStatQuery(B1)</f>
        <v>#NAME?</v>
      </c>
      <c r="B1" s="1" t="s">
        <v>301</v>
      </c>
    </row>
    <row r="2" ht="35.25">
      <c r="A2" s="2" t="s">
        <v>302</v>
      </c>
    </row>
    <row r="3" spans="1:6" ht="14.25">
      <c r="A3" s="25" t="s">
        <v>303</v>
      </c>
      <c r="B3" s="26"/>
      <c r="C3" s="27" t="s">
        <v>304</v>
      </c>
      <c r="D3" s="28"/>
      <c r="E3" s="28"/>
      <c r="F3" s="29"/>
    </row>
    <row r="4" spans="1:6" ht="14.25">
      <c r="A4" s="25" t="s">
        <v>305</v>
      </c>
      <c r="B4" s="26"/>
      <c r="C4" s="27" t="s">
        <v>306</v>
      </c>
      <c r="D4" s="28"/>
      <c r="E4" s="28"/>
      <c r="F4" s="29"/>
    </row>
    <row r="5" spans="1:6" ht="14.25">
      <c r="A5" s="25" t="s">
        <v>307</v>
      </c>
      <c r="B5" s="26"/>
      <c r="C5" s="27" t="s">
        <v>308</v>
      </c>
      <c r="D5" s="28"/>
      <c r="E5" s="28"/>
      <c r="F5" s="29"/>
    </row>
    <row r="6" spans="1:6" ht="14.25">
      <c r="A6" s="25" t="s">
        <v>309</v>
      </c>
      <c r="B6" s="26"/>
      <c r="C6" s="27" t="s">
        <v>310</v>
      </c>
      <c r="D6" s="28"/>
      <c r="E6" s="28"/>
      <c r="F6" s="29"/>
    </row>
    <row r="7" spans="1:6" ht="14.25">
      <c r="A7" s="25" t="s">
        <v>311</v>
      </c>
      <c r="B7" s="26"/>
      <c r="C7" s="27" t="s">
        <v>369</v>
      </c>
      <c r="D7" s="28"/>
      <c r="E7" s="28"/>
      <c r="F7" s="29"/>
    </row>
    <row r="8" spans="1:6" ht="14.25">
      <c r="A8" s="25" t="s">
        <v>313</v>
      </c>
      <c r="B8" s="26"/>
      <c r="C8" s="27" t="s">
        <v>314</v>
      </c>
      <c r="D8" s="28"/>
      <c r="E8" s="28"/>
      <c r="F8" s="29"/>
    </row>
    <row r="9" spans="1:6" ht="30">
      <c r="A9" s="30" t="s">
        <v>315</v>
      </c>
      <c r="B9" s="31"/>
      <c r="C9" s="3" t="s">
        <v>316</v>
      </c>
      <c r="D9" s="3" t="s">
        <v>317</v>
      </c>
      <c r="E9" s="3" t="s">
        <v>318</v>
      </c>
      <c r="F9" s="3" t="s">
        <v>319</v>
      </c>
    </row>
    <row r="10" spans="1:10" ht="14.25">
      <c r="A10" s="4" t="s">
        <v>320</v>
      </c>
      <c r="B10" s="5" t="s">
        <v>321</v>
      </c>
      <c r="C10" s="5" t="s">
        <v>321</v>
      </c>
      <c r="D10" s="5" t="s">
        <v>321</v>
      </c>
      <c r="E10" s="5" t="s">
        <v>321</v>
      </c>
      <c r="F10" s="5" t="s">
        <v>321</v>
      </c>
      <c r="G10" t="s">
        <v>377</v>
      </c>
      <c r="H10" t="s">
        <v>378</v>
      </c>
      <c r="I10" t="s">
        <v>379</v>
      </c>
      <c r="J10" t="s">
        <v>380</v>
      </c>
    </row>
    <row r="11" spans="1:10" ht="14.25">
      <c r="A11" s="6" t="s">
        <v>322</v>
      </c>
      <c r="B11" s="5" t="s">
        <v>321</v>
      </c>
      <c r="C11" s="7">
        <v>1682.129534</v>
      </c>
      <c r="D11" s="7">
        <v>4327.407147</v>
      </c>
      <c r="E11" s="7">
        <v>107978.650149</v>
      </c>
      <c r="F11" s="7">
        <v>23705.700573</v>
      </c>
      <c r="G11" s="11">
        <f>SUM(C11:E11)</f>
        <v>113988.18682999999</v>
      </c>
      <c r="H11" s="12">
        <f>(C11+D11)/(F11+G11)</f>
        <v>0.04364417908698732</v>
      </c>
      <c r="I11" s="12">
        <f>(C11+D11)/G11</f>
        <v>0.05272069718910889</v>
      </c>
      <c r="J11" s="13">
        <f>F11/G11</f>
        <v>0.20796629222951207</v>
      </c>
    </row>
    <row r="12" spans="1:10" ht="14.25">
      <c r="A12" s="6" t="s">
        <v>323</v>
      </c>
      <c r="B12" s="5" t="s">
        <v>321</v>
      </c>
      <c r="C12" s="8">
        <v>57.209109</v>
      </c>
      <c r="D12" s="8">
        <v>245.065362</v>
      </c>
      <c r="E12" s="8">
        <v>2798.846222</v>
      </c>
      <c r="F12" s="8">
        <v>1048.15463</v>
      </c>
      <c r="G12" s="11">
        <f aca="true" t="shared" si="0" ref="G12:G40">SUM(C12:E12)</f>
        <v>3101.1206930000003</v>
      </c>
      <c r="H12" s="12">
        <f aca="true" t="shared" si="1" ref="H12:H40">(C12+D12)/(F12+G12)</f>
        <v>0.07284994305498392</v>
      </c>
      <c r="I12" s="12">
        <f aca="true" t="shared" si="2" ref="I12:I40">(C12+D12)/G12</f>
        <v>0.09747265615372809</v>
      </c>
      <c r="J12" s="13">
        <f aca="true" t="shared" si="3" ref="J12:J40">F12/G12</f>
        <v>0.33799220790275764</v>
      </c>
    </row>
    <row r="13" spans="1:10" ht="14.25">
      <c r="A13" s="6" t="s">
        <v>324</v>
      </c>
      <c r="B13" s="5" t="s">
        <v>321</v>
      </c>
      <c r="C13" s="7">
        <v>14.109016</v>
      </c>
      <c r="D13" s="7">
        <v>33.509636</v>
      </c>
      <c r="E13" s="7">
        <v>95.370419</v>
      </c>
      <c r="F13" s="7">
        <v>522.466676</v>
      </c>
      <c r="G13" s="11">
        <f t="shared" si="0"/>
        <v>142.989071</v>
      </c>
      <c r="H13" s="12">
        <f t="shared" si="1"/>
        <v>0.0715579544014367</v>
      </c>
      <c r="I13" s="12">
        <f t="shared" si="2"/>
        <v>0.3330230182417228</v>
      </c>
      <c r="J13" s="13">
        <f t="shared" si="3"/>
        <v>3.6538923733548843</v>
      </c>
    </row>
    <row r="14" spans="1:10" ht="14.25">
      <c r="A14" s="6" t="s">
        <v>325</v>
      </c>
      <c r="B14" s="5" t="s">
        <v>321</v>
      </c>
      <c r="C14" s="8">
        <v>22.12191</v>
      </c>
      <c r="D14" s="8">
        <v>147.379024</v>
      </c>
      <c r="E14" s="8">
        <v>1240.989562</v>
      </c>
      <c r="F14" s="8">
        <v>0.005611</v>
      </c>
      <c r="G14" s="11">
        <f t="shared" si="0"/>
        <v>1410.490496</v>
      </c>
      <c r="H14" s="12">
        <f t="shared" si="1"/>
        <v>0.12017114627881775</v>
      </c>
      <c r="I14" s="12">
        <f t="shared" si="2"/>
        <v>0.12017162432549988</v>
      </c>
      <c r="J14" s="13">
        <f t="shared" si="3"/>
        <v>3.9780487822585085E-06</v>
      </c>
    </row>
    <row r="15" spans="1:10" ht="14.25">
      <c r="A15" s="6" t="s">
        <v>326</v>
      </c>
      <c r="B15" s="5" t="s">
        <v>321</v>
      </c>
      <c r="C15" s="7">
        <v>1.18909</v>
      </c>
      <c r="D15" s="7">
        <v>54.26788</v>
      </c>
      <c r="E15" s="7">
        <v>3380.641962</v>
      </c>
      <c r="F15" s="7">
        <v>-157.810804</v>
      </c>
      <c r="G15" s="11">
        <f t="shared" si="0"/>
        <v>3436.0989320000003</v>
      </c>
      <c r="H15" s="12">
        <f t="shared" si="1"/>
        <v>0.016916441702100445</v>
      </c>
      <c r="I15" s="12">
        <f t="shared" si="2"/>
        <v>0.016139514925934035</v>
      </c>
      <c r="J15" s="13">
        <f t="shared" si="3"/>
        <v>-0.045927316740017536</v>
      </c>
    </row>
    <row r="16" spans="1:10" ht="14.25">
      <c r="A16" s="6" t="s">
        <v>327</v>
      </c>
      <c r="B16" s="5" t="s">
        <v>321</v>
      </c>
      <c r="C16" s="8">
        <v>0.143798</v>
      </c>
      <c r="D16" s="8">
        <v>3.798972</v>
      </c>
      <c r="E16" s="8">
        <v>53.034851</v>
      </c>
      <c r="F16" s="8">
        <v>0.318805</v>
      </c>
      <c r="G16" s="11">
        <f t="shared" si="0"/>
        <v>56.977621000000006</v>
      </c>
      <c r="H16" s="12">
        <f t="shared" si="1"/>
        <v>0.0688135417032818</v>
      </c>
      <c r="I16" s="12">
        <f t="shared" si="2"/>
        <v>0.06919857183928405</v>
      </c>
      <c r="J16" s="13">
        <f t="shared" si="3"/>
        <v>0.005595266955775496</v>
      </c>
    </row>
    <row r="17" spans="1:10" ht="14.25">
      <c r="A17" s="6" t="s">
        <v>328</v>
      </c>
      <c r="B17" s="5" t="s">
        <v>321</v>
      </c>
      <c r="C17" s="7">
        <v>0.195838</v>
      </c>
      <c r="D17" s="7">
        <v>249.2938</v>
      </c>
      <c r="E17" s="7">
        <v>1106.375727</v>
      </c>
      <c r="F17" s="7">
        <v>674.082476</v>
      </c>
      <c r="G17" s="11">
        <f t="shared" si="0"/>
        <v>1355.865365</v>
      </c>
      <c r="H17" s="12">
        <f t="shared" si="1"/>
        <v>0.12290445742541618</v>
      </c>
      <c r="I17" s="12">
        <f t="shared" si="2"/>
        <v>0.18400767837299242</v>
      </c>
      <c r="J17" s="13">
        <f t="shared" si="3"/>
        <v>0.49716033272964383</v>
      </c>
    </row>
    <row r="18" spans="1:10" ht="14.25">
      <c r="A18" s="6" t="s">
        <v>329</v>
      </c>
      <c r="B18" s="5" t="s">
        <v>321</v>
      </c>
      <c r="C18" s="8">
        <v>8.671684</v>
      </c>
      <c r="D18" s="8">
        <v>10.949279</v>
      </c>
      <c r="E18" s="8">
        <v>846.312748</v>
      </c>
      <c r="F18" s="8" t="s">
        <v>333</v>
      </c>
      <c r="G18" s="11">
        <f t="shared" si="0"/>
        <v>865.933711</v>
      </c>
      <c r="H18" s="12" t="e">
        <f t="shared" si="1"/>
        <v>#VALUE!</v>
      </c>
      <c r="I18" s="12">
        <f t="shared" si="2"/>
        <v>0.02265873559460027</v>
      </c>
      <c r="J18" s="13" t="e">
        <f t="shared" si="3"/>
        <v>#VALUE!</v>
      </c>
    </row>
    <row r="19" spans="1:10" ht="14.25">
      <c r="A19" s="6" t="s">
        <v>330</v>
      </c>
      <c r="B19" s="5" t="s">
        <v>321</v>
      </c>
      <c r="C19" s="7">
        <v>100.706528</v>
      </c>
      <c r="D19" s="7">
        <v>149.767128</v>
      </c>
      <c r="E19" s="7">
        <v>5320.89472</v>
      </c>
      <c r="F19" s="7">
        <v>3343.989121</v>
      </c>
      <c r="G19" s="11">
        <f t="shared" si="0"/>
        <v>5571.368376</v>
      </c>
      <c r="H19" s="12">
        <f t="shared" si="1"/>
        <v>0.02809462840769805</v>
      </c>
      <c r="I19" s="12">
        <f t="shared" si="2"/>
        <v>0.044957295783738714</v>
      </c>
      <c r="J19" s="13">
        <f t="shared" si="3"/>
        <v>0.6002096604139535</v>
      </c>
    </row>
    <row r="20" spans="1:10" ht="14.25">
      <c r="A20" s="6" t="s">
        <v>331</v>
      </c>
      <c r="B20" s="5" t="s">
        <v>321</v>
      </c>
      <c r="C20" s="8">
        <v>559.644536</v>
      </c>
      <c r="D20" s="8">
        <v>441.370854</v>
      </c>
      <c r="E20" s="8">
        <v>9912.76918</v>
      </c>
      <c r="F20" s="8">
        <v>3170.411031</v>
      </c>
      <c r="G20" s="11">
        <f t="shared" si="0"/>
        <v>10913.78457</v>
      </c>
      <c r="H20" s="12">
        <f t="shared" si="1"/>
        <v>0.07107366429424812</v>
      </c>
      <c r="I20" s="12">
        <f t="shared" si="2"/>
        <v>0.09172028122596523</v>
      </c>
      <c r="J20" s="13">
        <f t="shared" si="3"/>
        <v>0.2904960246067969</v>
      </c>
    </row>
    <row r="21" spans="1:10" ht="14.25">
      <c r="A21" s="6" t="s">
        <v>332</v>
      </c>
      <c r="B21" s="5" t="s">
        <v>321</v>
      </c>
      <c r="C21" s="7">
        <v>0.089501</v>
      </c>
      <c r="D21" s="7">
        <v>0.038436</v>
      </c>
      <c r="E21" s="7">
        <v>41.955</v>
      </c>
      <c r="F21" s="7">
        <v>1.531747</v>
      </c>
      <c r="G21" s="11">
        <f t="shared" si="0"/>
        <v>42.082937</v>
      </c>
      <c r="H21" s="12">
        <f t="shared" si="1"/>
        <v>0.002933346943428502</v>
      </c>
      <c r="I21" s="12">
        <f t="shared" si="2"/>
        <v>0.0030401157599812957</v>
      </c>
      <c r="J21" s="13">
        <f t="shared" si="3"/>
        <v>0.03639829130747219</v>
      </c>
    </row>
    <row r="22" spans="1:10" ht="14.25">
      <c r="A22" s="6" t="s">
        <v>334</v>
      </c>
      <c r="B22" s="5" t="s">
        <v>321</v>
      </c>
      <c r="C22" s="8">
        <v>3.115198</v>
      </c>
      <c r="D22" s="8">
        <v>2.048702</v>
      </c>
      <c r="E22" s="8">
        <v>21.656977</v>
      </c>
      <c r="F22" s="8">
        <v>2.590053</v>
      </c>
      <c r="G22" s="11">
        <f t="shared" si="0"/>
        <v>26.820877000000003</v>
      </c>
      <c r="H22" s="12">
        <f t="shared" si="1"/>
        <v>0.17557758289180245</v>
      </c>
      <c r="I22" s="12">
        <f t="shared" si="2"/>
        <v>0.19253285416431384</v>
      </c>
      <c r="J22" s="13">
        <f t="shared" si="3"/>
        <v>0.09656854248278308</v>
      </c>
    </row>
    <row r="23" spans="1:10" ht="14.25">
      <c r="A23" s="6" t="s">
        <v>335</v>
      </c>
      <c r="B23" s="5" t="s">
        <v>321</v>
      </c>
      <c r="C23" s="7">
        <v>0.145944</v>
      </c>
      <c r="D23" s="7">
        <v>41.738304</v>
      </c>
      <c r="E23" s="7">
        <v>280.614318</v>
      </c>
      <c r="F23" s="7">
        <v>220.541868</v>
      </c>
      <c r="G23" s="11">
        <f t="shared" si="0"/>
        <v>322.49856600000004</v>
      </c>
      <c r="H23" s="12">
        <f t="shared" si="1"/>
        <v>0.07712915167565589</v>
      </c>
      <c r="I23" s="12">
        <f t="shared" si="2"/>
        <v>0.12987421469650812</v>
      </c>
      <c r="J23" s="13">
        <f t="shared" si="3"/>
        <v>0.6838537942522199</v>
      </c>
    </row>
    <row r="24" spans="1:10" ht="14.25">
      <c r="A24" s="6" t="s">
        <v>336</v>
      </c>
      <c r="B24" s="5" t="s">
        <v>321</v>
      </c>
      <c r="C24" s="8">
        <v>11.529798</v>
      </c>
      <c r="D24" s="8">
        <v>66.605313</v>
      </c>
      <c r="E24" s="8">
        <v>222.89782</v>
      </c>
      <c r="F24" s="8">
        <v>620.441986</v>
      </c>
      <c r="G24" s="11">
        <f t="shared" si="0"/>
        <v>301.03293099999996</v>
      </c>
      <c r="H24" s="12">
        <f t="shared" si="1"/>
        <v>0.0847935299795035</v>
      </c>
      <c r="I24" s="12">
        <f t="shared" si="2"/>
        <v>0.25955668949720323</v>
      </c>
      <c r="J24" s="13">
        <f t="shared" si="3"/>
        <v>2.061043567356424</v>
      </c>
    </row>
    <row r="25" spans="1:10" ht="14.25">
      <c r="A25" s="6" t="s">
        <v>337</v>
      </c>
      <c r="B25" s="5" t="s">
        <v>321</v>
      </c>
      <c r="C25" s="7">
        <v>38.064671</v>
      </c>
      <c r="D25" s="7">
        <v>69.882437</v>
      </c>
      <c r="E25" s="7">
        <v>14501.306005</v>
      </c>
      <c r="F25" s="7">
        <v>7084.966409</v>
      </c>
      <c r="G25" s="11">
        <f t="shared" si="0"/>
        <v>14609.253113</v>
      </c>
      <c r="H25" s="12">
        <f t="shared" si="1"/>
        <v>0.0049758465793402415</v>
      </c>
      <c r="I25" s="12">
        <f t="shared" si="2"/>
        <v>0.0073889546005567915</v>
      </c>
      <c r="J25" s="13">
        <f t="shared" si="3"/>
        <v>0.48496431365785997</v>
      </c>
    </row>
    <row r="26" spans="1:10" ht="14.25">
      <c r="A26" s="6" t="s">
        <v>338</v>
      </c>
      <c r="B26" s="5" t="s">
        <v>321</v>
      </c>
      <c r="C26" s="8">
        <v>10.128376</v>
      </c>
      <c r="D26" s="8">
        <v>45.359016</v>
      </c>
      <c r="E26" s="8">
        <v>2182.431858</v>
      </c>
      <c r="F26" s="8">
        <v>0.282357</v>
      </c>
      <c r="G26" s="11">
        <f t="shared" si="0"/>
        <v>2237.91925</v>
      </c>
      <c r="H26" s="12">
        <f t="shared" si="1"/>
        <v>0.024791060745583675</v>
      </c>
      <c r="I26" s="12">
        <f t="shared" si="2"/>
        <v>0.024794188619629596</v>
      </c>
      <c r="J26" s="13">
        <f t="shared" si="3"/>
        <v>0.0001261694317165376</v>
      </c>
    </row>
    <row r="27" spans="1:10" ht="14.25">
      <c r="A27" s="6" t="s">
        <v>339</v>
      </c>
      <c r="B27" s="5" t="s">
        <v>321</v>
      </c>
      <c r="C27" s="7">
        <v>1.617823</v>
      </c>
      <c r="D27" s="7">
        <v>10.2775</v>
      </c>
      <c r="E27" s="7">
        <v>290.162208</v>
      </c>
      <c r="F27" s="7" t="s">
        <v>333</v>
      </c>
      <c r="G27" s="11">
        <f t="shared" si="0"/>
        <v>302.05753100000004</v>
      </c>
      <c r="H27" s="12" t="e">
        <f t="shared" si="1"/>
        <v>#VALUE!</v>
      </c>
      <c r="I27" s="12">
        <f t="shared" si="2"/>
        <v>0.039380984677385836</v>
      </c>
      <c r="J27" s="13" t="e">
        <f t="shared" si="3"/>
        <v>#VALUE!</v>
      </c>
    </row>
    <row r="28" spans="1:10" ht="14.25">
      <c r="A28" s="6" t="s">
        <v>340</v>
      </c>
      <c r="B28" s="5" t="s">
        <v>321</v>
      </c>
      <c r="C28" s="8">
        <v>3.525416</v>
      </c>
      <c r="D28" s="8">
        <v>295.802593</v>
      </c>
      <c r="E28" s="8">
        <v>3018.821062</v>
      </c>
      <c r="F28" s="8" t="s">
        <v>333</v>
      </c>
      <c r="G28" s="11">
        <f t="shared" si="0"/>
        <v>3318.149071</v>
      </c>
      <c r="H28" s="12" t="e">
        <f t="shared" si="1"/>
        <v>#VALUE!</v>
      </c>
      <c r="I28" s="12">
        <f t="shared" si="2"/>
        <v>0.09020933134561995</v>
      </c>
      <c r="J28" s="13" t="e">
        <f t="shared" si="3"/>
        <v>#VALUE!</v>
      </c>
    </row>
    <row r="29" spans="1:10" ht="14.25">
      <c r="A29" s="6" t="s">
        <v>341</v>
      </c>
      <c r="B29" s="5" t="s">
        <v>321</v>
      </c>
      <c r="C29" s="7">
        <v>3.519389</v>
      </c>
      <c r="D29" s="7">
        <v>7.997941</v>
      </c>
      <c r="E29" s="7">
        <v>355.996796</v>
      </c>
      <c r="F29" s="7" t="s">
        <v>333</v>
      </c>
      <c r="G29" s="11">
        <f t="shared" si="0"/>
        <v>367.51412600000003</v>
      </c>
      <c r="H29" s="12" t="e">
        <f t="shared" si="1"/>
        <v>#VALUE!</v>
      </c>
      <c r="I29" s="12">
        <f t="shared" si="2"/>
        <v>0.03133846887833639</v>
      </c>
      <c r="J29" s="13" t="e">
        <f t="shared" si="3"/>
        <v>#VALUE!</v>
      </c>
    </row>
    <row r="30" spans="1:10" ht="14.25">
      <c r="A30" s="6" t="s">
        <v>342</v>
      </c>
      <c r="B30" s="5" t="s">
        <v>321</v>
      </c>
      <c r="C30" s="8">
        <v>106.762056</v>
      </c>
      <c r="D30" s="8">
        <v>415.103981</v>
      </c>
      <c r="E30" s="8">
        <v>4099.376716</v>
      </c>
      <c r="F30" s="8">
        <v>-6.142564</v>
      </c>
      <c r="G30" s="11">
        <f t="shared" si="0"/>
        <v>4621.2427529999995</v>
      </c>
      <c r="H30" s="12">
        <f t="shared" si="1"/>
        <v>0.11307794319262178</v>
      </c>
      <c r="I30" s="12">
        <f t="shared" si="2"/>
        <v>0.11292763979152948</v>
      </c>
      <c r="J30" s="13">
        <f t="shared" si="3"/>
        <v>-0.001329201759853969</v>
      </c>
    </row>
    <row r="31" spans="1:10" ht="14.25">
      <c r="A31" s="6" t="s">
        <v>343</v>
      </c>
      <c r="B31" s="5" t="s">
        <v>321</v>
      </c>
      <c r="C31" s="7">
        <v>4.329082</v>
      </c>
      <c r="D31" s="7">
        <v>1.082155</v>
      </c>
      <c r="E31" s="7">
        <v>70.834146</v>
      </c>
      <c r="F31" s="7" t="s">
        <v>333</v>
      </c>
      <c r="G31" s="11">
        <f t="shared" si="0"/>
        <v>76.245383</v>
      </c>
      <c r="H31" s="12" t="e">
        <f t="shared" si="1"/>
        <v>#VALUE!</v>
      </c>
      <c r="I31" s="12">
        <f t="shared" si="2"/>
        <v>0.07097133999576079</v>
      </c>
      <c r="J31" s="13" t="e">
        <f t="shared" si="3"/>
        <v>#VALUE!</v>
      </c>
    </row>
    <row r="32" spans="1:10" ht="14.25">
      <c r="A32" s="6" t="s">
        <v>344</v>
      </c>
      <c r="B32" s="5" t="s">
        <v>321</v>
      </c>
      <c r="C32" s="8">
        <v>0.143988</v>
      </c>
      <c r="D32" s="8">
        <v>1.187346</v>
      </c>
      <c r="E32" s="8">
        <v>286.597535</v>
      </c>
      <c r="F32" s="8">
        <v>30.162083</v>
      </c>
      <c r="G32" s="11">
        <f t="shared" si="0"/>
        <v>287.928869</v>
      </c>
      <c r="H32" s="12">
        <f t="shared" si="1"/>
        <v>0.0041853878320940105</v>
      </c>
      <c r="I32" s="12">
        <f t="shared" si="2"/>
        <v>0.004623829505613068</v>
      </c>
      <c r="J32" s="13">
        <f t="shared" si="3"/>
        <v>0.10475532760836148</v>
      </c>
    </row>
    <row r="33" spans="1:10" ht="14.25">
      <c r="A33" s="6" t="s">
        <v>345</v>
      </c>
      <c r="B33" s="5" t="s">
        <v>321</v>
      </c>
      <c r="C33" s="7" t="s">
        <v>333</v>
      </c>
      <c r="D33" s="7">
        <v>0.48419</v>
      </c>
      <c r="E33" s="7">
        <v>13.52338</v>
      </c>
      <c r="F33" s="7">
        <v>0.15371</v>
      </c>
      <c r="G33" s="11">
        <f t="shared" si="0"/>
        <v>14.00757</v>
      </c>
      <c r="H33" s="12" t="e">
        <f t="shared" si="1"/>
        <v>#VALUE!</v>
      </c>
      <c r="I33" s="12" t="e">
        <f t="shared" si="2"/>
        <v>#VALUE!</v>
      </c>
      <c r="J33" s="13">
        <f t="shared" si="3"/>
        <v>0.01097335226595334</v>
      </c>
    </row>
    <row r="34" spans="1:10" ht="14.25">
      <c r="A34" s="6" t="s">
        <v>346</v>
      </c>
      <c r="B34" s="5" t="s">
        <v>321</v>
      </c>
      <c r="C34" s="8" t="s">
        <v>333</v>
      </c>
      <c r="D34" s="8" t="s">
        <v>333</v>
      </c>
      <c r="E34" s="8">
        <v>12.562484</v>
      </c>
      <c r="F34" s="8">
        <v>9.095376</v>
      </c>
      <c r="G34" s="11">
        <f t="shared" si="0"/>
        <v>12.562484</v>
      </c>
      <c r="H34" s="12" t="e">
        <f t="shared" si="1"/>
        <v>#VALUE!</v>
      </c>
      <c r="I34" s="12" t="e">
        <f t="shared" si="2"/>
        <v>#VALUE!</v>
      </c>
      <c r="J34" s="13">
        <f t="shared" si="3"/>
        <v>0.7240109519741478</v>
      </c>
    </row>
    <row r="35" spans="1:10" ht="14.25">
      <c r="A35" s="6" t="s">
        <v>347</v>
      </c>
      <c r="B35" s="5" t="s">
        <v>321</v>
      </c>
      <c r="C35" s="7">
        <v>1.730104</v>
      </c>
      <c r="D35" s="7">
        <v>48.725939</v>
      </c>
      <c r="E35" s="7">
        <v>416.534393</v>
      </c>
      <c r="F35" s="7">
        <v>481.419282</v>
      </c>
      <c r="G35" s="11">
        <f t="shared" si="0"/>
        <v>466.99043600000005</v>
      </c>
      <c r="H35" s="12">
        <f t="shared" si="1"/>
        <v>0.053200681142746356</v>
      </c>
      <c r="I35" s="12">
        <f t="shared" si="2"/>
        <v>0.10804513135682288</v>
      </c>
      <c r="J35" s="13">
        <f t="shared" si="3"/>
        <v>1.030897519280245</v>
      </c>
    </row>
    <row r="36" spans="1:10" ht="14.25">
      <c r="A36" s="6" t="s">
        <v>348</v>
      </c>
      <c r="B36" s="5" t="s">
        <v>321</v>
      </c>
      <c r="C36" s="8">
        <v>45.137873</v>
      </c>
      <c r="D36" s="8">
        <v>402.288947</v>
      </c>
      <c r="E36" s="8">
        <v>3432.613182</v>
      </c>
      <c r="F36" s="8">
        <v>37.658045</v>
      </c>
      <c r="G36" s="11">
        <f t="shared" si="0"/>
        <v>3880.040002</v>
      </c>
      <c r="H36" s="12">
        <f t="shared" si="1"/>
        <v>0.114206560748759</v>
      </c>
      <c r="I36" s="12">
        <f t="shared" si="2"/>
        <v>0.11531500184775673</v>
      </c>
      <c r="J36" s="13">
        <f t="shared" si="3"/>
        <v>0.009705581638485386</v>
      </c>
    </row>
    <row r="37" spans="1:10" ht="14.25">
      <c r="A37" s="6" t="s">
        <v>349</v>
      </c>
      <c r="B37" s="5" t="s">
        <v>321</v>
      </c>
      <c r="C37" s="7">
        <v>70.567933</v>
      </c>
      <c r="D37" s="7">
        <v>87.49679</v>
      </c>
      <c r="E37" s="7">
        <v>3586.310406</v>
      </c>
      <c r="F37" s="7" t="s">
        <v>333</v>
      </c>
      <c r="G37" s="11">
        <f t="shared" si="0"/>
        <v>3744.375129</v>
      </c>
      <c r="H37" s="12" t="e">
        <f t="shared" si="1"/>
        <v>#VALUE!</v>
      </c>
      <c r="I37" s="12">
        <f t="shared" si="2"/>
        <v>0.042213912216165675</v>
      </c>
      <c r="J37" s="13" t="e">
        <f t="shared" si="3"/>
        <v>#VALUE!</v>
      </c>
    </row>
    <row r="38" spans="1:10" ht="14.25">
      <c r="A38" s="6" t="s">
        <v>350</v>
      </c>
      <c r="B38" s="5" t="s">
        <v>321</v>
      </c>
      <c r="C38" s="8">
        <v>20.519443</v>
      </c>
      <c r="D38" s="8">
        <v>213.440315</v>
      </c>
      <c r="E38" s="8">
        <v>6057.585781</v>
      </c>
      <c r="F38" s="8" t="s">
        <v>333</v>
      </c>
      <c r="G38" s="11">
        <f t="shared" si="0"/>
        <v>6291.545539</v>
      </c>
      <c r="H38" s="12" t="e">
        <f t="shared" si="1"/>
        <v>#VALUE!</v>
      </c>
      <c r="I38" s="12">
        <f t="shared" si="2"/>
        <v>0.03718637281566691</v>
      </c>
      <c r="J38" s="13" t="e">
        <f t="shared" si="3"/>
        <v>#VALUE!</v>
      </c>
    </row>
    <row r="39" spans="1:10" ht="14.25">
      <c r="A39" s="6" t="s">
        <v>351</v>
      </c>
      <c r="B39" s="5" t="s">
        <v>321</v>
      </c>
      <c r="C39" s="7">
        <v>529.00204</v>
      </c>
      <c r="D39" s="7">
        <v>431.12399</v>
      </c>
      <c r="E39" s="7">
        <v>27951.02147</v>
      </c>
      <c r="F39" s="7">
        <v>-1008.44556</v>
      </c>
      <c r="G39" s="11">
        <f t="shared" si="0"/>
        <v>28911.1475</v>
      </c>
      <c r="H39" s="12">
        <f t="shared" si="1"/>
        <v>0.03440978698280142</v>
      </c>
      <c r="I39" s="12">
        <f t="shared" si="2"/>
        <v>0.03320954417322937</v>
      </c>
      <c r="J39" s="13">
        <f t="shared" si="3"/>
        <v>-0.034880855559261355</v>
      </c>
    </row>
    <row r="40" spans="1:10" ht="14.25">
      <c r="A40" s="6" t="s">
        <v>352</v>
      </c>
      <c r="B40" s="5" t="s">
        <v>321</v>
      </c>
      <c r="C40" s="8">
        <v>68.209386</v>
      </c>
      <c r="D40" s="8">
        <v>851.321319</v>
      </c>
      <c r="E40" s="8">
        <v>16380.613221</v>
      </c>
      <c r="F40" s="8">
        <v>7629.828237</v>
      </c>
      <c r="G40" s="11">
        <f t="shared" si="0"/>
        <v>17300.143926</v>
      </c>
      <c r="H40" s="12">
        <f t="shared" si="1"/>
        <v>0.03688454599900148</v>
      </c>
      <c r="I40" s="12">
        <f t="shared" si="2"/>
        <v>0.05315162168206346</v>
      </c>
      <c r="J40" s="13">
        <f t="shared" si="3"/>
        <v>0.4410268648420491</v>
      </c>
    </row>
    <row r="41" ht="14.25">
      <c r="A41" s="9" t="s">
        <v>370</v>
      </c>
    </row>
  </sheetData>
  <sheetProtection/>
  <mergeCells count="13">
    <mergeCell ref="A9:B9"/>
    <mergeCell ref="A6:B6"/>
    <mergeCell ref="C6:F6"/>
    <mergeCell ref="A7:B7"/>
    <mergeCell ref="C7:F7"/>
    <mergeCell ref="A8:B8"/>
    <mergeCell ref="C8:F8"/>
    <mergeCell ref="A3:B3"/>
    <mergeCell ref="C3:F3"/>
    <mergeCell ref="A4:B4"/>
    <mergeCell ref="C4:F4"/>
    <mergeCell ref="A5:B5"/>
    <mergeCell ref="C5:F5"/>
  </mergeCells>
  <hyperlinks>
    <hyperlink ref="A2" r:id="rId1" tooltip="Click once to display linked information. Click and hold to select this cell." display="http://stats.oecd.org/OECDStat_Metadata/ShowMetadata.ashx?Dataset=RIOMARKERS&amp;ShowOnWeb=true&amp;Lang=en"/>
    <hyperlink ref="A41" r:id="rId2" tooltip="Click once to display linked information. Click and hold to select this cell." display="http://stats.oecd.org/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2">
      <selection activeCell="A11" sqref="A11:A40"/>
    </sheetView>
  </sheetViews>
  <sheetFormatPr defaultColWidth="9.140625" defaultRowHeight="15"/>
  <cols>
    <col min="1" max="1" width="26.7109375" style="0" customWidth="1"/>
    <col min="2" max="2" width="2.421875" style="0" customWidth="1"/>
    <col min="7" max="7" width="15.00390625" style="0" customWidth="1"/>
    <col min="8" max="8" width="14.8515625" style="0" customWidth="1"/>
    <col min="9" max="9" width="13.57421875" style="0" customWidth="1"/>
  </cols>
  <sheetData>
    <row r="1" spans="1:2" ht="14.25" hidden="1">
      <c r="A1" s="1" t="e">
        <f>DotStatQuery(B1)</f>
        <v>#NAME?</v>
      </c>
      <c r="B1" s="1" t="s">
        <v>301</v>
      </c>
    </row>
    <row r="2" ht="35.25">
      <c r="A2" s="2" t="s">
        <v>302</v>
      </c>
    </row>
    <row r="3" spans="1:6" ht="14.25">
      <c r="A3" s="25" t="s">
        <v>303</v>
      </c>
      <c r="B3" s="26"/>
      <c r="C3" s="27" t="s">
        <v>304</v>
      </c>
      <c r="D3" s="28"/>
      <c r="E3" s="28"/>
      <c r="F3" s="29"/>
    </row>
    <row r="4" spans="1:6" ht="14.25">
      <c r="A4" s="25" t="s">
        <v>305</v>
      </c>
      <c r="B4" s="26"/>
      <c r="C4" s="27" t="s">
        <v>306</v>
      </c>
      <c r="D4" s="28"/>
      <c r="E4" s="28"/>
      <c r="F4" s="29"/>
    </row>
    <row r="5" spans="1:6" ht="14.25">
      <c r="A5" s="25" t="s">
        <v>307</v>
      </c>
      <c r="B5" s="26"/>
      <c r="C5" s="27" t="s">
        <v>308</v>
      </c>
      <c r="D5" s="28"/>
      <c r="E5" s="28"/>
      <c r="F5" s="29"/>
    </row>
    <row r="6" spans="1:6" ht="14.25">
      <c r="A6" s="25" t="s">
        <v>309</v>
      </c>
      <c r="B6" s="26"/>
      <c r="C6" s="27" t="s">
        <v>310</v>
      </c>
      <c r="D6" s="28"/>
      <c r="E6" s="28"/>
      <c r="F6" s="29"/>
    </row>
    <row r="7" spans="1:6" ht="14.25">
      <c r="A7" s="25" t="s">
        <v>311</v>
      </c>
      <c r="B7" s="26"/>
      <c r="C7" s="27" t="s">
        <v>312</v>
      </c>
      <c r="D7" s="28"/>
      <c r="E7" s="28"/>
      <c r="F7" s="29"/>
    </row>
    <row r="8" spans="1:6" ht="14.25">
      <c r="A8" s="25" t="s">
        <v>313</v>
      </c>
      <c r="B8" s="26"/>
      <c r="C8" s="27" t="s">
        <v>314</v>
      </c>
      <c r="D8" s="28"/>
      <c r="E8" s="28"/>
      <c r="F8" s="29"/>
    </row>
    <row r="9" spans="1:6" ht="30">
      <c r="A9" s="30" t="s">
        <v>315</v>
      </c>
      <c r="B9" s="31"/>
      <c r="C9" s="3" t="s">
        <v>316</v>
      </c>
      <c r="D9" s="3" t="s">
        <v>317</v>
      </c>
      <c r="E9" s="3" t="s">
        <v>318</v>
      </c>
      <c r="F9" s="3" t="s">
        <v>319</v>
      </c>
    </row>
    <row r="10" spans="1:10" ht="14.25">
      <c r="A10" s="4" t="s">
        <v>320</v>
      </c>
      <c r="B10" s="5" t="s">
        <v>321</v>
      </c>
      <c r="C10" s="5" t="s">
        <v>321</v>
      </c>
      <c r="D10" s="5" t="s">
        <v>321</v>
      </c>
      <c r="E10" s="5" t="s">
        <v>321</v>
      </c>
      <c r="F10" s="5" t="s">
        <v>321</v>
      </c>
      <c r="G10" t="s">
        <v>377</v>
      </c>
      <c r="H10" t="s">
        <v>378</v>
      </c>
      <c r="I10" t="s">
        <v>379</v>
      </c>
      <c r="J10" t="s">
        <v>380</v>
      </c>
    </row>
    <row r="11" spans="1:10" ht="14.25">
      <c r="A11" s="6" t="s">
        <v>322</v>
      </c>
      <c r="B11" s="5" t="s">
        <v>321</v>
      </c>
      <c r="C11" s="7">
        <v>3374.763155</v>
      </c>
      <c r="D11" s="7">
        <v>3870.258611</v>
      </c>
      <c r="E11" s="7">
        <v>116181.388322</v>
      </c>
      <c r="F11" s="7">
        <v>10105.051754</v>
      </c>
      <c r="G11" s="11">
        <f>SUM(C11:E11)</f>
        <v>123426.410088</v>
      </c>
      <c r="H11" s="12">
        <f>(C11+D11)/(F11+G11)</f>
        <v>0.05425703924796847</v>
      </c>
      <c r="I11" s="12">
        <f>(C11+D11)/G11</f>
        <v>0.05869912088372721</v>
      </c>
      <c r="J11" s="13">
        <f>F11/G11</f>
        <v>0.08187106589906767</v>
      </c>
    </row>
    <row r="12" spans="1:10" ht="14.25">
      <c r="A12" s="6" t="s">
        <v>323</v>
      </c>
      <c r="B12" s="5" t="s">
        <v>321</v>
      </c>
      <c r="C12" s="8">
        <v>38.475567</v>
      </c>
      <c r="D12" s="8">
        <v>195.618249</v>
      </c>
      <c r="E12" s="8">
        <v>2608.157146</v>
      </c>
      <c r="F12" s="8">
        <v>656.040313</v>
      </c>
      <c r="G12" s="11">
        <f aca="true" t="shared" si="0" ref="G12:G40">SUM(C12:E12)</f>
        <v>2842.250962</v>
      </c>
      <c r="H12" s="12">
        <f aca="true" t="shared" si="1" ref="H12:H40">(C12+D12)/(F12+G12)</f>
        <v>0.06691661659877078</v>
      </c>
      <c r="I12" s="12">
        <f aca="true" t="shared" si="2" ref="I12:I40">(C12+D12)/G12</f>
        <v>0.08236212042137045</v>
      </c>
      <c r="J12" s="13">
        <f aca="true" t="shared" si="3" ref="J12:J40">F12/G12</f>
        <v>0.23081716631326799</v>
      </c>
    </row>
    <row r="13" spans="1:10" ht="14.25">
      <c r="A13" s="6" t="s">
        <v>324</v>
      </c>
      <c r="B13" s="5" t="s">
        <v>321</v>
      </c>
      <c r="C13" s="7">
        <v>5.303187</v>
      </c>
      <c r="D13" s="7">
        <v>17.679105</v>
      </c>
      <c r="E13" s="7">
        <v>649.48344</v>
      </c>
      <c r="F13" s="7">
        <v>644.560535</v>
      </c>
      <c r="G13" s="11">
        <f t="shared" si="0"/>
        <v>672.465732</v>
      </c>
      <c r="H13" s="12">
        <f t="shared" si="1"/>
        <v>0.017450139435981348</v>
      </c>
      <c r="I13" s="12">
        <f t="shared" si="2"/>
        <v>0.034176153380556205</v>
      </c>
      <c r="J13" s="13">
        <f t="shared" si="3"/>
        <v>0.9585031687532889</v>
      </c>
    </row>
    <row r="14" spans="1:10" ht="14.25">
      <c r="A14" s="6" t="s">
        <v>325</v>
      </c>
      <c r="B14" s="5" t="s">
        <v>321</v>
      </c>
      <c r="C14" s="8">
        <v>10.980677</v>
      </c>
      <c r="D14" s="8">
        <v>183.953192</v>
      </c>
      <c r="E14" s="8">
        <v>1238.007342</v>
      </c>
      <c r="F14" s="8">
        <v>27.047905</v>
      </c>
      <c r="G14" s="11">
        <f t="shared" si="0"/>
        <v>1432.941211</v>
      </c>
      <c r="H14" s="12">
        <f t="shared" si="1"/>
        <v>0.13351734397450127</v>
      </c>
      <c r="I14" s="12">
        <f t="shared" si="2"/>
        <v>0.1360375900306213</v>
      </c>
      <c r="J14" s="13">
        <f t="shared" si="3"/>
        <v>0.0188757953169092</v>
      </c>
    </row>
    <row r="15" spans="1:10" ht="14.25">
      <c r="A15" s="6" t="s">
        <v>326</v>
      </c>
      <c r="B15" s="5" t="s">
        <v>321</v>
      </c>
      <c r="C15" s="7">
        <v>2.798949</v>
      </c>
      <c r="D15" s="7">
        <v>41.217529</v>
      </c>
      <c r="E15" s="7">
        <v>3584.377468</v>
      </c>
      <c r="F15" s="7">
        <v>-100.69914</v>
      </c>
      <c r="G15" s="11">
        <f t="shared" si="0"/>
        <v>3628.393946</v>
      </c>
      <c r="H15" s="12">
        <f t="shared" si="1"/>
        <v>0.012477405337087428</v>
      </c>
      <c r="I15" s="12">
        <f t="shared" si="2"/>
        <v>0.012131118796657809</v>
      </c>
      <c r="J15" s="13">
        <f t="shared" si="3"/>
        <v>-0.027753088969573535</v>
      </c>
    </row>
    <row r="16" spans="1:10" ht="14.25">
      <c r="A16" s="6" t="s">
        <v>327</v>
      </c>
      <c r="B16" s="5" t="s">
        <v>321</v>
      </c>
      <c r="C16" s="8">
        <v>0.513984</v>
      </c>
      <c r="D16" s="8">
        <v>4.022453</v>
      </c>
      <c r="E16" s="8">
        <v>58.499697</v>
      </c>
      <c r="F16" s="8">
        <v>0.151408</v>
      </c>
      <c r="G16" s="11">
        <f t="shared" si="0"/>
        <v>63.036134</v>
      </c>
      <c r="H16" s="12">
        <f t="shared" si="1"/>
        <v>0.07179321835307345</v>
      </c>
      <c r="I16" s="12">
        <f t="shared" si="2"/>
        <v>0.07196566020371743</v>
      </c>
      <c r="J16" s="13">
        <f t="shared" si="3"/>
        <v>0.00240192395047577</v>
      </c>
    </row>
    <row r="17" spans="1:10" ht="14.25">
      <c r="A17" s="6" t="s">
        <v>328</v>
      </c>
      <c r="B17" s="5" t="s">
        <v>321</v>
      </c>
      <c r="C17" s="7">
        <v>1.779771</v>
      </c>
      <c r="D17" s="7">
        <v>369.964049</v>
      </c>
      <c r="E17" s="7">
        <v>1568.986419</v>
      </c>
      <c r="F17" s="7">
        <v>129.435099</v>
      </c>
      <c r="G17" s="11">
        <f t="shared" si="0"/>
        <v>1940.730239</v>
      </c>
      <c r="H17" s="12">
        <f t="shared" si="1"/>
        <v>0.17957204343839708</v>
      </c>
      <c r="I17" s="12">
        <f t="shared" si="2"/>
        <v>0.19154842467521319</v>
      </c>
      <c r="J17" s="13">
        <f t="shared" si="3"/>
        <v>0.06669401877650653</v>
      </c>
    </row>
    <row r="18" spans="1:10" ht="14.25">
      <c r="A18" s="6" t="s">
        <v>329</v>
      </c>
      <c r="B18" s="5" t="s">
        <v>321</v>
      </c>
      <c r="C18" s="8">
        <v>0.98334</v>
      </c>
      <c r="D18" s="8">
        <v>13.385966</v>
      </c>
      <c r="E18" s="8">
        <v>798.464342</v>
      </c>
      <c r="F18" s="8">
        <v>0.900719</v>
      </c>
      <c r="G18" s="11">
        <f t="shared" si="0"/>
        <v>812.833648</v>
      </c>
      <c r="H18" s="12">
        <f t="shared" si="1"/>
        <v>0.01765847257130778</v>
      </c>
      <c r="I18" s="12">
        <f t="shared" si="2"/>
        <v>0.017678040316559337</v>
      </c>
      <c r="J18" s="13">
        <f t="shared" si="3"/>
        <v>0.0011081221873826758</v>
      </c>
    </row>
    <row r="19" spans="1:10" ht="14.25">
      <c r="A19" s="6" t="s">
        <v>330</v>
      </c>
      <c r="B19" s="5" t="s">
        <v>321</v>
      </c>
      <c r="C19" s="7">
        <v>301.428654</v>
      </c>
      <c r="D19" s="7">
        <v>408.276773</v>
      </c>
      <c r="E19" s="7">
        <v>5801.915103</v>
      </c>
      <c r="F19" s="7">
        <v>2558.985098</v>
      </c>
      <c r="G19" s="11">
        <f t="shared" si="0"/>
        <v>6511.62053</v>
      </c>
      <c r="H19" s="12">
        <f t="shared" si="1"/>
        <v>0.07824234192358824</v>
      </c>
      <c r="I19" s="12">
        <f t="shared" si="2"/>
        <v>0.10899059976395768</v>
      </c>
      <c r="J19" s="13">
        <f t="shared" si="3"/>
        <v>0.3929874424055236</v>
      </c>
    </row>
    <row r="20" spans="1:10" ht="14.25">
      <c r="A20" s="6" t="s">
        <v>331</v>
      </c>
      <c r="B20" s="5" t="s">
        <v>321</v>
      </c>
      <c r="C20" s="8">
        <v>660.35016</v>
      </c>
      <c r="D20" s="8">
        <v>568.474903</v>
      </c>
      <c r="E20" s="8">
        <v>13422.333454</v>
      </c>
      <c r="F20" s="8">
        <v>3309.142097</v>
      </c>
      <c r="G20" s="11">
        <f t="shared" si="0"/>
        <v>14651.158517</v>
      </c>
      <c r="H20" s="12">
        <f t="shared" si="1"/>
        <v>0.06841895853581284</v>
      </c>
      <c r="I20" s="12">
        <f t="shared" si="2"/>
        <v>0.08387221130494031</v>
      </c>
      <c r="J20" s="13">
        <f t="shared" si="3"/>
        <v>0.22586214551977876</v>
      </c>
    </row>
    <row r="21" spans="1:10" ht="14.25">
      <c r="A21" s="6" t="s">
        <v>332</v>
      </c>
      <c r="B21" s="5" t="s">
        <v>321</v>
      </c>
      <c r="C21" s="7">
        <v>0.253036</v>
      </c>
      <c r="D21" s="7" t="s">
        <v>333</v>
      </c>
      <c r="E21" s="7">
        <v>43.314059</v>
      </c>
      <c r="F21" s="7">
        <v>2.530434</v>
      </c>
      <c r="G21" s="11">
        <f t="shared" si="0"/>
        <v>43.567095</v>
      </c>
      <c r="H21" s="12" t="e">
        <f t="shared" si="1"/>
        <v>#VALUE!</v>
      </c>
      <c r="I21" s="12" t="e">
        <f t="shared" si="2"/>
        <v>#VALUE!</v>
      </c>
      <c r="J21" s="13">
        <f t="shared" si="3"/>
        <v>0.05808131113630596</v>
      </c>
    </row>
    <row r="22" spans="1:10" ht="14.25">
      <c r="A22" s="6" t="s">
        <v>334</v>
      </c>
      <c r="B22" s="5" t="s">
        <v>321</v>
      </c>
      <c r="C22" s="8">
        <v>2.783253</v>
      </c>
      <c r="D22" s="8">
        <v>2.228294</v>
      </c>
      <c r="E22" s="8">
        <v>23.445933</v>
      </c>
      <c r="F22" s="8">
        <v>2.4811</v>
      </c>
      <c r="G22" s="11">
        <f t="shared" si="0"/>
        <v>28.45748</v>
      </c>
      <c r="H22" s="12">
        <f t="shared" si="1"/>
        <v>0.1619837432745782</v>
      </c>
      <c r="I22" s="12">
        <f t="shared" si="2"/>
        <v>0.1761064929150438</v>
      </c>
      <c r="J22" s="13">
        <f t="shared" si="3"/>
        <v>0.08718621606691808</v>
      </c>
    </row>
    <row r="23" spans="1:10" ht="14.25">
      <c r="A23" s="6" t="s">
        <v>335</v>
      </c>
      <c r="B23" s="5" t="s">
        <v>321</v>
      </c>
      <c r="C23" s="7">
        <v>0.095516</v>
      </c>
      <c r="D23" s="7">
        <v>34.037533</v>
      </c>
      <c r="E23" s="7">
        <v>452.461729</v>
      </c>
      <c r="F23" s="7">
        <v>37.910597</v>
      </c>
      <c r="G23" s="11">
        <f t="shared" si="0"/>
        <v>486.594778</v>
      </c>
      <c r="H23" s="12">
        <f t="shared" si="1"/>
        <v>0.06507664292286805</v>
      </c>
      <c r="I23" s="12">
        <f t="shared" si="2"/>
        <v>0.07014676388491782</v>
      </c>
      <c r="J23" s="13">
        <f t="shared" si="3"/>
        <v>0.07790999557335981</v>
      </c>
    </row>
    <row r="24" spans="1:10" ht="14.25">
      <c r="A24" s="6" t="s">
        <v>336</v>
      </c>
      <c r="B24" s="5" t="s">
        <v>321</v>
      </c>
      <c r="C24" s="8">
        <v>11.244708</v>
      </c>
      <c r="D24" s="8">
        <v>54.557989</v>
      </c>
      <c r="E24" s="8">
        <v>208.469146</v>
      </c>
      <c r="F24" s="8">
        <v>1258.465695</v>
      </c>
      <c r="G24" s="11">
        <f t="shared" si="0"/>
        <v>274.271843</v>
      </c>
      <c r="H24" s="12">
        <f t="shared" si="1"/>
        <v>0.04293148394203417</v>
      </c>
      <c r="I24" s="12">
        <f t="shared" si="2"/>
        <v>0.2399177993637502</v>
      </c>
      <c r="J24" s="13">
        <f t="shared" si="3"/>
        <v>4.588388225473076</v>
      </c>
    </row>
    <row r="25" spans="1:10" ht="14.25">
      <c r="A25" s="6" t="s">
        <v>337</v>
      </c>
      <c r="B25" s="5" t="s">
        <v>321</v>
      </c>
      <c r="C25" s="7">
        <v>1079.701885</v>
      </c>
      <c r="D25" s="7">
        <v>43.878983</v>
      </c>
      <c r="E25" s="7">
        <v>12473.910529</v>
      </c>
      <c r="F25" s="7">
        <v>2638.491813</v>
      </c>
      <c r="G25" s="11">
        <f t="shared" si="0"/>
        <v>13597.491397000002</v>
      </c>
      <c r="H25" s="12">
        <f t="shared" si="1"/>
        <v>0.06920313069232349</v>
      </c>
      <c r="I25" s="12">
        <f t="shared" si="2"/>
        <v>0.08263148217529995</v>
      </c>
      <c r="J25" s="13">
        <f t="shared" si="3"/>
        <v>0.1940425432872219</v>
      </c>
    </row>
    <row r="26" spans="1:10" ht="14.25">
      <c r="A26" s="6" t="s">
        <v>338</v>
      </c>
      <c r="B26" s="5" t="s">
        <v>321</v>
      </c>
      <c r="C26" s="8">
        <v>1.206942</v>
      </c>
      <c r="D26" s="8">
        <v>21.486451</v>
      </c>
      <c r="E26" s="8">
        <v>2355.582272</v>
      </c>
      <c r="F26" s="8">
        <v>0.056607</v>
      </c>
      <c r="G26" s="11">
        <f t="shared" si="0"/>
        <v>2378.275665</v>
      </c>
      <c r="H26" s="12">
        <f t="shared" si="1"/>
        <v>0.009541725211051587</v>
      </c>
      <c r="I26" s="12">
        <f t="shared" si="2"/>
        <v>0.009541952320316913</v>
      </c>
      <c r="J26" s="13">
        <f t="shared" si="3"/>
        <v>2.3801698361993707E-05</v>
      </c>
    </row>
    <row r="27" spans="1:10" ht="14.25">
      <c r="A27" s="6" t="s">
        <v>339</v>
      </c>
      <c r="B27" s="5" t="s">
        <v>321</v>
      </c>
      <c r="C27" s="7">
        <v>2.806668</v>
      </c>
      <c r="D27" s="7">
        <v>12.238135</v>
      </c>
      <c r="E27" s="7">
        <v>289.499115</v>
      </c>
      <c r="F27" s="7">
        <v>-4.113968</v>
      </c>
      <c r="G27" s="11">
        <f t="shared" si="0"/>
        <v>304.543918</v>
      </c>
      <c r="H27" s="12">
        <f t="shared" si="1"/>
        <v>0.05007757382378155</v>
      </c>
      <c r="I27" s="12">
        <f t="shared" si="2"/>
        <v>0.0494010949185989</v>
      </c>
      <c r="J27" s="13">
        <f t="shared" si="3"/>
        <v>-0.013508619797818453</v>
      </c>
    </row>
    <row r="28" spans="1:10" ht="14.25">
      <c r="A28" s="6" t="s">
        <v>340</v>
      </c>
      <c r="B28" s="5" t="s">
        <v>321</v>
      </c>
      <c r="C28" s="8">
        <v>0.217111</v>
      </c>
      <c r="D28" s="8">
        <v>10.384824</v>
      </c>
      <c r="E28" s="8">
        <v>3952.351499</v>
      </c>
      <c r="F28" s="8" t="s">
        <v>333</v>
      </c>
      <c r="G28" s="11">
        <f t="shared" si="0"/>
        <v>3962.953434</v>
      </c>
      <c r="H28" s="12" t="e">
        <f t="shared" si="1"/>
        <v>#VALUE!</v>
      </c>
      <c r="I28" s="12">
        <f t="shared" si="2"/>
        <v>0.002675261058845941</v>
      </c>
      <c r="J28" s="13" t="e">
        <f t="shared" si="3"/>
        <v>#VALUE!</v>
      </c>
    </row>
    <row r="29" spans="1:10" ht="14.25">
      <c r="A29" s="6" t="s">
        <v>341</v>
      </c>
      <c r="B29" s="5" t="s">
        <v>321</v>
      </c>
      <c r="C29" s="7">
        <v>4.748907</v>
      </c>
      <c r="D29" s="7">
        <v>17.340264</v>
      </c>
      <c r="E29" s="7">
        <v>546.280848</v>
      </c>
      <c r="F29" s="7" t="s">
        <v>333</v>
      </c>
      <c r="G29" s="11">
        <f t="shared" si="0"/>
        <v>568.370019</v>
      </c>
      <c r="H29" s="12" t="e">
        <f t="shared" si="1"/>
        <v>#VALUE!</v>
      </c>
      <c r="I29" s="12">
        <f t="shared" si="2"/>
        <v>0.03886406788110335</v>
      </c>
      <c r="J29" s="13" t="e">
        <f t="shared" si="3"/>
        <v>#VALUE!</v>
      </c>
    </row>
    <row r="30" spans="1:10" ht="14.25">
      <c r="A30" s="6" t="s">
        <v>342</v>
      </c>
      <c r="B30" s="5" t="s">
        <v>321</v>
      </c>
      <c r="C30" s="8">
        <v>99.964504</v>
      </c>
      <c r="D30" s="8">
        <v>677.209298</v>
      </c>
      <c r="E30" s="8">
        <v>3488.039184</v>
      </c>
      <c r="F30" s="8">
        <v>-23.721809</v>
      </c>
      <c r="G30" s="11">
        <f t="shared" si="0"/>
        <v>4265.2129860000005</v>
      </c>
      <c r="H30" s="12">
        <f t="shared" si="1"/>
        <v>0.18323126692195402</v>
      </c>
      <c r="I30" s="12">
        <f t="shared" si="2"/>
        <v>0.18221219070441982</v>
      </c>
      <c r="J30" s="13">
        <f t="shared" si="3"/>
        <v>-0.005561693889112622</v>
      </c>
    </row>
    <row r="31" spans="1:10" ht="14.25">
      <c r="A31" s="6" t="s">
        <v>343</v>
      </c>
      <c r="B31" s="5" t="s">
        <v>321</v>
      </c>
      <c r="C31" s="7">
        <v>0.386557</v>
      </c>
      <c r="D31" s="7">
        <v>1.36534</v>
      </c>
      <c r="E31" s="7">
        <v>300.078391</v>
      </c>
      <c r="F31" s="7">
        <v>0.070816</v>
      </c>
      <c r="G31" s="11">
        <f t="shared" si="0"/>
        <v>301.830288</v>
      </c>
      <c r="H31" s="12">
        <f t="shared" si="1"/>
        <v>0.005802883715191715</v>
      </c>
      <c r="I31" s="12">
        <f t="shared" si="2"/>
        <v>0.005804245198878119</v>
      </c>
      <c r="J31" s="13">
        <f t="shared" si="3"/>
        <v>0.0002346219144183436</v>
      </c>
    </row>
    <row r="32" spans="1:10" ht="14.25">
      <c r="A32" s="6" t="s">
        <v>344</v>
      </c>
      <c r="B32" s="5" t="s">
        <v>321</v>
      </c>
      <c r="C32" s="8">
        <v>0.257088</v>
      </c>
      <c r="D32" s="8">
        <v>0.914505</v>
      </c>
      <c r="E32" s="8">
        <v>246.714284</v>
      </c>
      <c r="F32" s="8">
        <v>31.033662</v>
      </c>
      <c r="G32" s="11">
        <f t="shared" si="0"/>
        <v>247.885877</v>
      </c>
      <c r="H32" s="12">
        <f t="shared" si="1"/>
        <v>0.004200469440758685</v>
      </c>
      <c r="I32" s="12">
        <f t="shared" si="2"/>
        <v>0.004726340258586011</v>
      </c>
      <c r="J32" s="13">
        <f t="shared" si="3"/>
        <v>0.1251933445163558</v>
      </c>
    </row>
    <row r="33" spans="1:10" ht="14.25">
      <c r="A33" s="6" t="s">
        <v>345</v>
      </c>
      <c r="B33" s="5" t="s">
        <v>321</v>
      </c>
      <c r="C33" s="7" t="s">
        <v>333</v>
      </c>
      <c r="D33" s="7">
        <v>0.06634</v>
      </c>
      <c r="E33" s="7">
        <v>17.31718</v>
      </c>
      <c r="F33" s="7">
        <v>0.05175</v>
      </c>
      <c r="G33" s="11">
        <f t="shared" si="0"/>
        <v>17.38352</v>
      </c>
      <c r="H33" s="12" t="e">
        <f t="shared" si="1"/>
        <v>#VALUE!</v>
      </c>
      <c r="I33" s="12" t="e">
        <f t="shared" si="2"/>
        <v>#VALUE!</v>
      </c>
      <c r="J33" s="13">
        <f t="shared" si="3"/>
        <v>0.00297695748617081</v>
      </c>
    </row>
    <row r="34" spans="1:10" ht="14.25">
      <c r="A34" s="6" t="s">
        <v>346</v>
      </c>
      <c r="B34" s="5" t="s">
        <v>321</v>
      </c>
      <c r="C34" s="8" t="s">
        <v>333</v>
      </c>
      <c r="D34" s="8" t="s">
        <v>333</v>
      </c>
      <c r="E34" s="8">
        <v>12.910861</v>
      </c>
      <c r="F34" s="8">
        <v>8.122802</v>
      </c>
      <c r="G34" s="11">
        <f t="shared" si="0"/>
        <v>12.910861</v>
      </c>
      <c r="H34" s="12" t="e">
        <f t="shared" si="1"/>
        <v>#VALUE!</v>
      </c>
      <c r="I34" s="12" t="e">
        <f t="shared" si="2"/>
        <v>#VALUE!</v>
      </c>
      <c r="J34" s="13">
        <f t="shared" si="3"/>
        <v>0.6291448726773528</v>
      </c>
    </row>
    <row r="35" spans="1:10" ht="14.25">
      <c r="A35" s="6" t="s">
        <v>347</v>
      </c>
      <c r="B35" s="5" t="s">
        <v>321</v>
      </c>
      <c r="C35" s="7">
        <v>4.044978</v>
      </c>
      <c r="D35" s="7">
        <v>61.168266</v>
      </c>
      <c r="E35" s="7">
        <v>628.65384</v>
      </c>
      <c r="F35" s="7">
        <v>188.69867</v>
      </c>
      <c r="G35" s="11">
        <f t="shared" si="0"/>
        <v>693.867084</v>
      </c>
      <c r="H35" s="12">
        <f t="shared" si="1"/>
        <v>0.07389052170270365</v>
      </c>
      <c r="I35" s="12">
        <f t="shared" si="2"/>
        <v>0.0939852105738453</v>
      </c>
      <c r="J35" s="13">
        <f t="shared" si="3"/>
        <v>0.27195218558602213</v>
      </c>
    </row>
    <row r="36" spans="1:10" ht="14.25">
      <c r="A36" s="6" t="s">
        <v>348</v>
      </c>
      <c r="B36" s="5" t="s">
        <v>321</v>
      </c>
      <c r="C36" s="8">
        <v>17.268616</v>
      </c>
      <c r="D36" s="8">
        <v>427.570767</v>
      </c>
      <c r="E36" s="8">
        <v>3703.333685</v>
      </c>
      <c r="F36" s="8">
        <v>235.511225</v>
      </c>
      <c r="G36" s="11">
        <f t="shared" si="0"/>
        <v>4148.173068</v>
      </c>
      <c r="H36" s="12">
        <f t="shared" si="1"/>
        <v>0.10147614501124841</v>
      </c>
      <c r="I36" s="12">
        <f t="shared" si="2"/>
        <v>0.10723742131966418</v>
      </c>
      <c r="J36" s="13">
        <f t="shared" si="3"/>
        <v>0.05677468638345636</v>
      </c>
    </row>
    <row r="37" spans="1:10" ht="14.25">
      <c r="A37" s="6" t="s">
        <v>349</v>
      </c>
      <c r="B37" s="5" t="s">
        <v>321</v>
      </c>
      <c r="C37" s="7">
        <v>7.075291</v>
      </c>
      <c r="D37" s="7">
        <v>76.690275</v>
      </c>
      <c r="E37" s="7">
        <v>3169.78513</v>
      </c>
      <c r="F37" s="7" t="s">
        <v>333</v>
      </c>
      <c r="G37" s="11">
        <f t="shared" si="0"/>
        <v>3253.5506960000002</v>
      </c>
      <c r="H37" s="12" t="e">
        <f t="shared" si="1"/>
        <v>#VALUE!</v>
      </c>
      <c r="I37" s="12">
        <f t="shared" si="2"/>
        <v>0.02574589235784264</v>
      </c>
      <c r="J37" s="13" t="e">
        <f t="shared" si="3"/>
        <v>#VALUE!</v>
      </c>
    </row>
    <row r="38" spans="1:10" ht="14.25">
      <c r="A38" s="6" t="s">
        <v>350</v>
      </c>
      <c r="B38" s="5" t="s">
        <v>321</v>
      </c>
      <c r="C38" s="8">
        <v>139.944461</v>
      </c>
      <c r="D38" s="8">
        <v>93.595065</v>
      </c>
      <c r="E38" s="8">
        <v>8331.962742</v>
      </c>
      <c r="F38" s="8">
        <v>6192.62529</v>
      </c>
      <c r="G38" s="11">
        <f t="shared" si="0"/>
        <v>8565.502268</v>
      </c>
      <c r="H38" s="12">
        <f t="shared" si="1"/>
        <v>0.01582446859075996</v>
      </c>
      <c r="I38" s="12">
        <f t="shared" si="2"/>
        <v>0.027265129200010153</v>
      </c>
      <c r="J38" s="13">
        <f t="shared" si="3"/>
        <v>0.7229728153987105</v>
      </c>
    </row>
    <row r="39" spans="1:10" ht="14.25">
      <c r="A39" s="6" t="s">
        <v>351</v>
      </c>
      <c r="B39" s="5" t="s">
        <v>321</v>
      </c>
      <c r="C39" s="7">
        <v>856.22375</v>
      </c>
      <c r="D39" s="7">
        <v>376.51376</v>
      </c>
      <c r="E39" s="7">
        <v>27981.05518</v>
      </c>
      <c r="F39" s="7">
        <v>-851.54114</v>
      </c>
      <c r="G39" s="11">
        <f t="shared" si="0"/>
        <v>29213.79269</v>
      </c>
      <c r="H39" s="12">
        <f t="shared" si="1"/>
        <v>0.0434640214591849</v>
      </c>
      <c r="I39" s="12">
        <f t="shared" si="2"/>
        <v>0.042197106109470375</v>
      </c>
      <c r="J39" s="13">
        <f t="shared" si="3"/>
        <v>-0.02914859939741703</v>
      </c>
    </row>
    <row r="40" spans="1:10" ht="14.25">
      <c r="A40" s="6" t="s">
        <v>352</v>
      </c>
      <c r="B40" s="5" t="s">
        <v>321</v>
      </c>
      <c r="C40" s="8">
        <v>123.925589</v>
      </c>
      <c r="D40" s="8">
        <v>156.420301</v>
      </c>
      <c r="E40" s="8">
        <v>18225.99831</v>
      </c>
      <c r="F40" s="8" t="s">
        <v>333</v>
      </c>
      <c r="G40" s="11">
        <f t="shared" si="0"/>
        <v>18506.3442</v>
      </c>
      <c r="H40" s="12" t="e">
        <f t="shared" si="1"/>
        <v>#VALUE!</v>
      </c>
      <c r="I40" s="12">
        <f t="shared" si="2"/>
        <v>0.015148636973908655</v>
      </c>
      <c r="J40" s="13" t="e">
        <f t="shared" si="3"/>
        <v>#VALUE!</v>
      </c>
    </row>
    <row r="41" ht="14.25">
      <c r="A41" s="9" t="s">
        <v>353</v>
      </c>
    </row>
  </sheetData>
  <sheetProtection/>
  <mergeCells count="13">
    <mergeCell ref="A9:B9"/>
    <mergeCell ref="A6:B6"/>
    <mergeCell ref="C6:F6"/>
    <mergeCell ref="A7:B7"/>
    <mergeCell ref="C7:F7"/>
    <mergeCell ref="A8:B8"/>
    <mergeCell ref="C8:F8"/>
    <mergeCell ref="A3:B3"/>
    <mergeCell ref="C3:F3"/>
    <mergeCell ref="A4:B4"/>
    <mergeCell ref="C4:F4"/>
    <mergeCell ref="A5:B5"/>
    <mergeCell ref="C5:F5"/>
  </mergeCells>
  <hyperlinks>
    <hyperlink ref="A2" r:id="rId1" tooltip="Click once to display linked information. Click and hold to select this cell." display="http://stats.oecd.org/OECDStat_Metadata/ShowMetadata.ashx?Dataset=RIOMARKERS&amp;ShowOnWeb=true&amp;Lang=en"/>
    <hyperlink ref="A41" r:id="rId2" tooltip="Click once to display linked information. Click and hold to select this cell." display="http://stats.oecd.org/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23"/>
  <sheetViews>
    <sheetView zoomScalePageLayoutView="0" workbookViewId="0" topLeftCell="N1">
      <selection activeCell="U20" sqref="U20"/>
    </sheetView>
  </sheetViews>
  <sheetFormatPr defaultColWidth="9.140625" defaultRowHeight="15"/>
  <cols>
    <col min="5" max="6" width="14.57421875" style="0" customWidth="1"/>
    <col min="7" max="9" width="14.28125" style="0" customWidth="1"/>
    <col min="10" max="10" width="11.57421875" style="0" customWidth="1"/>
    <col min="11" max="11" width="13.57421875" style="0" customWidth="1"/>
    <col min="12" max="12" width="14.7109375" style="0" customWidth="1"/>
    <col min="15" max="15" width="9.00390625" style="0" bestFit="1" customWidth="1"/>
    <col min="16" max="16" width="9.140625" style="0" bestFit="1" customWidth="1"/>
    <col min="17" max="18" width="9.00390625" style="0" bestFit="1" customWidth="1"/>
  </cols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25" ht="30">
      <c r="A2" s="4" t="s">
        <v>382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  <c r="N2" t="s">
        <v>311</v>
      </c>
      <c r="O2" s="3" t="s">
        <v>319</v>
      </c>
      <c r="P2" s="3" t="s">
        <v>318</v>
      </c>
      <c r="Q2" s="3" t="s">
        <v>316</v>
      </c>
      <c r="R2" s="3" t="s">
        <v>317</v>
      </c>
      <c r="S2" s="23" t="s">
        <v>389</v>
      </c>
      <c r="T2" s="23" t="s">
        <v>390</v>
      </c>
      <c r="W2" t="s">
        <v>311</v>
      </c>
      <c r="X2" t="s">
        <v>389</v>
      </c>
      <c r="Y2" t="s">
        <v>390</v>
      </c>
    </row>
    <row r="3" spans="1:25" ht="14.25">
      <c r="A3">
        <v>2002</v>
      </c>
      <c r="B3" s="7">
        <v>795.597366</v>
      </c>
      <c r="C3" s="7">
        <v>550.437024</v>
      </c>
      <c r="D3" s="7">
        <v>2268.183693</v>
      </c>
      <c r="E3" s="7">
        <v>49349.265472</v>
      </c>
      <c r="F3" s="16">
        <f>SUM(B3:E3)</f>
        <v>52963.483555</v>
      </c>
      <c r="G3" s="11">
        <f aca="true" t="shared" si="0" ref="G3:G15">SUM(B3:D3)</f>
        <v>3614.2180829999998</v>
      </c>
      <c r="H3" s="11">
        <f>SUM(B3:C3)</f>
        <v>1346.0343899999998</v>
      </c>
      <c r="I3" s="17">
        <f>G3/F3</f>
        <v>0.06823981053373897</v>
      </c>
      <c r="J3" s="12">
        <f aca="true" t="shared" si="1" ref="J3:J15">(B3+C3)/(E3+G3)</f>
        <v>0.02541438552851624</v>
      </c>
      <c r="K3" s="12">
        <f aca="true" t="shared" si="2" ref="K3:K15">(B3+C3)/G3</f>
        <v>0.37242755115726645</v>
      </c>
      <c r="L3" s="13">
        <f aca="true" t="shared" si="3" ref="L3:L15">E3/G3</f>
        <v>13.654202468888483</v>
      </c>
      <c r="N3">
        <v>2002</v>
      </c>
      <c r="O3" s="18">
        <v>49349.265472</v>
      </c>
      <c r="P3" s="18">
        <v>2268.183693</v>
      </c>
      <c r="Q3" s="18">
        <v>795.597366</v>
      </c>
      <c r="R3" s="18">
        <v>550.437024</v>
      </c>
      <c r="S3" s="24">
        <f>Q3/(P3+Q3+R3)</f>
        <v>0.2201298725558947</v>
      </c>
      <c r="T3" s="24">
        <f>R3/(Q3+R3+P3)</f>
        <v>0.15229767860137178</v>
      </c>
      <c r="W3">
        <v>2002</v>
      </c>
      <c r="X3" s="22">
        <v>0.2201298725558947</v>
      </c>
      <c r="Y3" s="22">
        <v>0.15229767860137178</v>
      </c>
    </row>
    <row r="4" spans="1:25" ht="14.25">
      <c r="A4">
        <v>2003</v>
      </c>
      <c r="B4" s="7">
        <v>1361.332232</v>
      </c>
      <c r="C4" s="7">
        <v>738.821624</v>
      </c>
      <c r="D4" s="7">
        <v>4798.384795</v>
      </c>
      <c r="E4" s="7">
        <v>68877.669783</v>
      </c>
      <c r="F4" s="16">
        <f aca="true" t="shared" si="4" ref="F4:F15">SUM(B4:E4)</f>
        <v>75776.208434</v>
      </c>
      <c r="G4" s="11">
        <f t="shared" si="0"/>
        <v>6898.538651</v>
      </c>
      <c r="H4" s="11">
        <f aca="true" t="shared" si="5" ref="H4:H15">SUM(B4:C4)</f>
        <v>2100.153856</v>
      </c>
      <c r="I4" s="17">
        <f aca="true" t="shared" si="6" ref="I4:I15">G4/F4</f>
        <v>0.09103831919762162</v>
      </c>
      <c r="J4" s="12">
        <f t="shared" si="1"/>
        <v>0.027715214305413606</v>
      </c>
      <c r="K4" s="12">
        <f t="shared" si="2"/>
        <v>0.3044346001736999</v>
      </c>
      <c r="L4" s="13">
        <f t="shared" si="3"/>
        <v>9.984385573169996</v>
      </c>
      <c r="N4">
        <v>2003</v>
      </c>
      <c r="O4" s="18">
        <v>68877.669783</v>
      </c>
      <c r="P4" s="18">
        <v>4798.384795</v>
      </c>
      <c r="Q4" s="18">
        <v>1361.332232</v>
      </c>
      <c r="R4" s="18">
        <v>738.821624</v>
      </c>
      <c r="S4" s="24">
        <f aca="true" t="shared" si="7" ref="S4:S15">Q4/(P4+Q4+R4)</f>
        <v>0.19733632017886335</v>
      </c>
      <c r="T4" s="24">
        <f aca="true" t="shared" si="8" ref="T4:T15">R4/(Q4+R4+P4)</f>
        <v>0.10709827999483655</v>
      </c>
      <c r="W4">
        <v>2003</v>
      </c>
      <c r="X4" s="22">
        <v>0.19733632017886335</v>
      </c>
      <c r="Y4" s="22">
        <v>0.10709827999483655</v>
      </c>
    </row>
    <row r="5" spans="1:25" ht="14.25">
      <c r="A5">
        <v>2004</v>
      </c>
      <c r="B5" s="7">
        <v>1031.590644</v>
      </c>
      <c r="C5" s="7">
        <v>877.186565</v>
      </c>
      <c r="D5" s="7">
        <v>9427.326943</v>
      </c>
      <c r="E5" s="7">
        <v>69657.50729</v>
      </c>
      <c r="F5" s="16">
        <f t="shared" si="4"/>
        <v>80993.611442</v>
      </c>
      <c r="G5" s="11">
        <f t="shared" si="0"/>
        <v>11336.104152</v>
      </c>
      <c r="H5" s="11">
        <f t="shared" si="5"/>
        <v>1908.777209</v>
      </c>
      <c r="I5" s="17">
        <f t="shared" si="6"/>
        <v>0.13996294214041624</v>
      </c>
      <c r="J5" s="12">
        <f t="shared" si="1"/>
        <v>0.023567009484036734</v>
      </c>
      <c r="K5" s="12">
        <f t="shared" si="2"/>
        <v>0.16838035213916408</v>
      </c>
      <c r="L5" s="13">
        <f t="shared" si="3"/>
        <v>6.14474835057955</v>
      </c>
      <c r="N5">
        <v>2004</v>
      </c>
      <c r="O5" s="18">
        <v>69657.50729</v>
      </c>
      <c r="P5" s="18">
        <v>9427.326943</v>
      </c>
      <c r="Q5" s="18">
        <v>1031.590644</v>
      </c>
      <c r="R5" s="18">
        <v>877.186565</v>
      </c>
      <c r="S5" s="24">
        <f t="shared" si="7"/>
        <v>0.091000455726935</v>
      </c>
      <c r="T5" s="24">
        <f t="shared" si="8"/>
        <v>0.07737989641222907</v>
      </c>
      <c r="W5">
        <v>2004</v>
      </c>
      <c r="X5" s="22">
        <v>0.091000455726935</v>
      </c>
      <c r="Y5" s="22">
        <v>0.07737989641222907</v>
      </c>
    </row>
    <row r="6" spans="1:25" ht="14.25">
      <c r="A6">
        <v>2005</v>
      </c>
      <c r="B6" s="7">
        <v>1519.344786</v>
      </c>
      <c r="C6" s="7">
        <v>1071.817683</v>
      </c>
      <c r="D6" s="7">
        <v>35296.599771</v>
      </c>
      <c r="E6" s="7">
        <v>69591.675424</v>
      </c>
      <c r="F6" s="16">
        <f t="shared" si="4"/>
        <v>107479.437664</v>
      </c>
      <c r="G6" s="11">
        <f t="shared" si="0"/>
        <v>37887.762240000004</v>
      </c>
      <c r="H6" s="11">
        <f t="shared" si="5"/>
        <v>2591.162469</v>
      </c>
      <c r="I6" s="17">
        <f t="shared" si="6"/>
        <v>0.3525117274845068</v>
      </c>
      <c r="J6" s="12">
        <f t="shared" si="1"/>
        <v>0.02410844832572011</v>
      </c>
      <c r="K6" s="12">
        <f t="shared" si="2"/>
        <v>0.0683904858932096</v>
      </c>
      <c r="L6" s="13">
        <f t="shared" si="3"/>
        <v>1.8367850543183728</v>
      </c>
      <c r="N6">
        <v>2005</v>
      </c>
      <c r="O6" s="18">
        <v>69591.675424</v>
      </c>
      <c r="P6" s="18">
        <v>35296.599771</v>
      </c>
      <c r="Q6" s="18">
        <v>1519.344786</v>
      </c>
      <c r="R6" s="18">
        <v>1071.817683</v>
      </c>
      <c r="S6" s="24">
        <f t="shared" si="7"/>
        <v>0.040101201447995574</v>
      </c>
      <c r="T6" s="24">
        <f t="shared" si="8"/>
        <v>0.02828928444521404</v>
      </c>
      <c r="W6">
        <v>2005</v>
      </c>
      <c r="X6" s="22">
        <v>0.040101201447995574</v>
      </c>
      <c r="Y6" s="22">
        <v>0.02828928444521404</v>
      </c>
    </row>
    <row r="7" spans="1:25" ht="14.25">
      <c r="A7">
        <v>2006</v>
      </c>
      <c r="B7" s="7">
        <v>1666.623953</v>
      </c>
      <c r="C7" s="7">
        <v>1276.616331</v>
      </c>
      <c r="D7" s="7">
        <v>38787.091309</v>
      </c>
      <c r="E7" s="7">
        <v>71309.536831</v>
      </c>
      <c r="F7" s="16">
        <f t="shared" si="4"/>
        <v>113039.86842400001</v>
      </c>
      <c r="G7" s="11">
        <f t="shared" si="0"/>
        <v>41730.331593</v>
      </c>
      <c r="H7" s="11">
        <f t="shared" si="5"/>
        <v>2943.240284</v>
      </c>
      <c r="I7" s="17">
        <f t="shared" si="6"/>
        <v>0.36916472192336736</v>
      </c>
      <c r="J7" s="12">
        <f t="shared" si="1"/>
        <v>0.02603718780846623</v>
      </c>
      <c r="K7" s="12">
        <f t="shared" si="2"/>
        <v>0.0705299999220162</v>
      </c>
      <c r="L7" s="13">
        <f t="shared" si="3"/>
        <v>1.7088178815948283</v>
      </c>
      <c r="N7">
        <v>2006</v>
      </c>
      <c r="O7" s="18">
        <v>71309.536831</v>
      </c>
      <c r="P7" s="18">
        <v>38787.091309</v>
      </c>
      <c r="Q7" s="18">
        <v>1666.623953</v>
      </c>
      <c r="R7" s="18">
        <v>1276.616331</v>
      </c>
      <c r="S7" s="24">
        <f t="shared" si="7"/>
        <v>0.03993795135046484</v>
      </c>
      <c r="T7" s="24">
        <f t="shared" si="8"/>
        <v>0.03059204857155135</v>
      </c>
      <c r="W7">
        <v>2006</v>
      </c>
      <c r="X7" s="22">
        <v>0.03993795135046484</v>
      </c>
      <c r="Y7" s="22">
        <v>0.03059204857155135</v>
      </c>
    </row>
    <row r="8" spans="1:25" ht="14.25">
      <c r="A8">
        <v>2007</v>
      </c>
      <c r="B8" s="7">
        <v>2608.970074</v>
      </c>
      <c r="C8" s="7">
        <v>1062.965625</v>
      </c>
      <c r="D8" s="7">
        <v>53175.468225</v>
      </c>
      <c r="E8" s="7">
        <v>47309.276364</v>
      </c>
      <c r="F8" s="16">
        <f t="shared" si="4"/>
        <v>104156.680288</v>
      </c>
      <c r="G8" s="11">
        <f t="shared" si="0"/>
        <v>56847.403924</v>
      </c>
      <c r="H8" s="11">
        <f t="shared" si="5"/>
        <v>3671.9356989999997</v>
      </c>
      <c r="I8" s="17">
        <f t="shared" si="6"/>
        <v>0.5457874018912011</v>
      </c>
      <c r="J8" s="12">
        <f t="shared" si="1"/>
        <v>0.0352539624808208</v>
      </c>
      <c r="K8" s="12">
        <f t="shared" si="2"/>
        <v>0.06459284761550511</v>
      </c>
      <c r="L8" s="13">
        <f t="shared" si="3"/>
        <v>0.8322152481624026</v>
      </c>
      <c r="N8">
        <v>2007</v>
      </c>
      <c r="O8" s="18">
        <v>47309.276364</v>
      </c>
      <c r="P8" s="18">
        <v>53175.468225</v>
      </c>
      <c r="Q8" s="18">
        <v>2608.970074</v>
      </c>
      <c r="R8" s="18">
        <v>1062.965625</v>
      </c>
      <c r="S8" s="24">
        <f t="shared" si="7"/>
        <v>0.04589426946370259</v>
      </c>
      <c r="T8" s="24">
        <f t="shared" si="8"/>
        <v>0.018698578151802536</v>
      </c>
      <c r="W8">
        <v>2007</v>
      </c>
      <c r="X8" s="22">
        <v>0.04589426946370259</v>
      </c>
      <c r="Y8" s="22">
        <v>0.018698578151802536</v>
      </c>
    </row>
    <row r="9" spans="1:25" ht="14.25">
      <c r="A9">
        <v>2008</v>
      </c>
      <c r="B9" s="7">
        <v>1575.753139</v>
      </c>
      <c r="C9" s="7">
        <v>1869.693417</v>
      </c>
      <c r="D9" s="7">
        <v>67772.724</v>
      </c>
      <c r="E9" s="7">
        <v>61364.173491</v>
      </c>
      <c r="F9" s="16">
        <f t="shared" si="4"/>
        <v>132582.344047</v>
      </c>
      <c r="G9" s="11">
        <f t="shared" si="0"/>
        <v>71218.170556</v>
      </c>
      <c r="H9" s="11">
        <f t="shared" si="5"/>
        <v>3445.446556</v>
      </c>
      <c r="I9" s="17">
        <f t="shared" si="6"/>
        <v>0.5371617998453353</v>
      </c>
      <c r="J9" s="12">
        <f t="shared" si="1"/>
        <v>0.02598722009906991</v>
      </c>
      <c r="K9" s="12">
        <f t="shared" si="2"/>
        <v>0.048378756841146175</v>
      </c>
      <c r="L9" s="13">
        <f t="shared" si="3"/>
        <v>0.8616364758028762</v>
      </c>
      <c r="N9">
        <v>2008</v>
      </c>
      <c r="O9" s="18">
        <v>61364.173491</v>
      </c>
      <c r="P9" s="18">
        <v>67772.724</v>
      </c>
      <c r="Q9" s="18">
        <v>1575.753139</v>
      </c>
      <c r="R9" s="18">
        <v>1869.693417</v>
      </c>
      <c r="S9" s="24">
        <f t="shared" si="7"/>
        <v>0.022125717730434535</v>
      </c>
      <c r="T9" s="24">
        <f t="shared" si="8"/>
        <v>0.026253039110711637</v>
      </c>
      <c r="W9">
        <v>2008</v>
      </c>
      <c r="X9" s="22">
        <v>0.022125717730434535</v>
      </c>
      <c r="Y9" s="22">
        <v>0.026253039110711637</v>
      </c>
    </row>
    <row r="10" spans="1:25" ht="14.25">
      <c r="A10">
        <v>2009</v>
      </c>
      <c r="B10" s="7">
        <v>1744.087967</v>
      </c>
      <c r="C10" s="7">
        <v>2550.328515</v>
      </c>
      <c r="D10" s="7">
        <v>75563.389606</v>
      </c>
      <c r="E10" s="7">
        <v>44788.850669</v>
      </c>
      <c r="F10" s="16">
        <f t="shared" si="4"/>
        <v>124646.65675699999</v>
      </c>
      <c r="G10" s="11">
        <f t="shared" si="0"/>
        <v>79857.806088</v>
      </c>
      <c r="H10" s="11">
        <f t="shared" si="5"/>
        <v>4294.4164820000005</v>
      </c>
      <c r="I10" s="17">
        <f t="shared" si="6"/>
        <v>0.6406734698362881</v>
      </c>
      <c r="J10" s="12">
        <f t="shared" si="1"/>
        <v>0.03445272094519159</v>
      </c>
      <c r="K10" s="12">
        <f t="shared" si="2"/>
        <v>0.053775788396537356</v>
      </c>
      <c r="L10" s="13">
        <f t="shared" si="3"/>
        <v>0.5608575149140028</v>
      </c>
      <c r="N10">
        <v>2009</v>
      </c>
      <c r="O10" s="18">
        <v>44788.850669</v>
      </c>
      <c r="P10" s="18">
        <v>75563.389606</v>
      </c>
      <c r="Q10" s="18">
        <v>1744.087967</v>
      </c>
      <c r="R10" s="18">
        <v>2550.328515</v>
      </c>
      <c r="S10" s="24">
        <f t="shared" si="7"/>
        <v>0.02183991838040338</v>
      </c>
      <c r="T10" s="24">
        <f t="shared" si="8"/>
        <v>0.031935870016133974</v>
      </c>
      <c r="W10">
        <v>2009</v>
      </c>
      <c r="X10" s="22">
        <v>0.02183991838040338</v>
      </c>
      <c r="Y10" s="22">
        <v>0.031935870016133974</v>
      </c>
    </row>
    <row r="11" spans="1:25" ht="14.25">
      <c r="A11">
        <v>2010</v>
      </c>
      <c r="B11" s="7">
        <v>2521.856487</v>
      </c>
      <c r="C11" s="7">
        <v>3672.300694</v>
      </c>
      <c r="D11" s="7">
        <v>82444.200151</v>
      </c>
      <c r="E11" s="7">
        <v>36480.061373</v>
      </c>
      <c r="F11" s="16">
        <f t="shared" si="4"/>
        <v>125118.41870499999</v>
      </c>
      <c r="G11" s="11">
        <f t="shared" si="0"/>
        <v>88638.357332</v>
      </c>
      <c r="H11" s="11">
        <f t="shared" si="5"/>
        <v>6194.1571810000005</v>
      </c>
      <c r="I11" s="17">
        <f t="shared" si="6"/>
        <v>0.708435722329488</v>
      </c>
      <c r="J11" s="12">
        <f t="shared" si="1"/>
        <v>0.04950635761793295</v>
      </c>
      <c r="K11" s="12">
        <f t="shared" si="2"/>
        <v>0.06988122712833489</v>
      </c>
      <c r="L11" s="13">
        <f t="shared" si="3"/>
        <v>0.4115606659582133</v>
      </c>
      <c r="N11">
        <v>2010</v>
      </c>
      <c r="O11" s="18">
        <v>36480.061373</v>
      </c>
      <c r="P11" s="18">
        <v>82444.200151</v>
      </c>
      <c r="Q11" s="18">
        <v>2521.856487</v>
      </c>
      <c r="R11" s="18">
        <v>3672.300694</v>
      </c>
      <c r="S11" s="24">
        <f t="shared" si="7"/>
        <v>0.028451074262965448</v>
      </c>
      <c r="T11" s="24">
        <f t="shared" si="8"/>
        <v>0.04143015286536944</v>
      </c>
      <c r="W11">
        <v>2010</v>
      </c>
      <c r="X11" s="22">
        <v>0.028451074262965448</v>
      </c>
      <c r="Y11" s="22">
        <v>0.04143015286536944</v>
      </c>
    </row>
    <row r="12" spans="1:25" ht="14.25">
      <c r="A12">
        <v>2011</v>
      </c>
      <c r="B12" s="7">
        <v>3475.761148</v>
      </c>
      <c r="C12" s="7">
        <v>3345.392124</v>
      </c>
      <c r="D12" s="7">
        <v>106054.916525</v>
      </c>
      <c r="E12" s="7">
        <v>14518.481483</v>
      </c>
      <c r="F12" s="16">
        <f t="shared" si="4"/>
        <v>127394.55127999999</v>
      </c>
      <c r="G12" s="11">
        <f t="shared" si="0"/>
        <v>112876.06979699999</v>
      </c>
      <c r="H12" s="11">
        <f t="shared" si="5"/>
        <v>6821.153272</v>
      </c>
      <c r="I12" s="17">
        <f t="shared" si="6"/>
        <v>0.8860353026316653</v>
      </c>
      <c r="J12" s="12">
        <f t="shared" si="1"/>
        <v>0.053543524455828675</v>
      </c>
      <c r="K12" s="12">
        <f t="shared" si="2"/>
        <v>0.06043046399708445</v>
      </c>
      <c r="L12" s="13">
        <f t="shared" si="3"/>
        <v>0.1286232016149261</v>
      </c>
      <c r="N12">
        <v>2011</v>
      </c>
      <c r="O12" s="18">
        <v>14518.481483</v>
      </c>
      <c r="P12" s="18">
        <v>106054.916525</v>
      </c>
      <c r="Q12" s="18">
        <v>3475.761148</v>
      </c>
      <c r="R12" s="18">
        <v>3345.392124</v>
      </c>
      <c r="S12" s="24">
        <f t="shared" si="7"/>
        <v>0.03079271943336548</v>
      </c>
      <c r="T12" s="24">
        <f t="shared" si="8"/>
        <v>0.029637744563718975</v>
      </c>
      <c r="W12">
        <v>2011</v>
      </c>
      <c r="X12" s="22">
        <v>0.03079271943336548</v>
      </c>
      <c r="Y12" s="22">
        <v>0.029637744563718975</v>
      </c>
    </row>
    <row r="13" spans="1:25" ht="14.25">
      <c r="A13">
        <v>2012</v>
      </c>
      <c r="B13" s="7">
        <v>2382.906625</v>
      </c>
      <c r="C13" s="7">
        <v>3655.855112</v>
      </c>
      <c r="D13" s="7">
        <v>98457.726363</v>
      </c>
      <c r="E13" s="7">
        <v>24044.89492</v>
      </c>
      <c r="F13" s="16">
        <f t="shared" si="4"/>
        <v>128541.38301999998</v>
      </c>
      <c r="G13" s="11">
        <f t="shared" si="0"/>
        <v>104496.48809999999</v>
      </c>
      <c r="H13" s="11">
        <f t="shared" si="5"/>
        <v>6038.761737000001</v>
      </c>
      <c r="I13" s="17">
        <f t="shared" si="6"/>
        <v>0.8129404371177584</v>
      </c>
      <c r="J13" s="12">
        <f t="shared" si="1"/>
        <v>0.046979125283414906</v>
      </c>
      <c r="K13" s="12">
        <f t="shared" si="2"/>
        <v>0.05778913575756812</v>
      </c>
      <c r="L13" s="13">
        <f t="shared" si="3"/>
        <v>0.23010242121237376</v>
      </c>
      <c r="N13">
        <v>2012</v>
      </c>
      <c r="O13" s="18">
        <v>24044.89492</v>
      </c>
      <c r="P13" s="18">
        <v>98457.726363</v>
      </c>
      <c r="Q13" s="18">
        <v>2382.906625</v>
      </c>
      <c r="R13" s="18">
        <v>3655.855112</v>
      </c>
      <c r="S13" s="24">
        <f t="shared" si="7"/>
        <v>0.02280370056761745</v>
      </c>
      <c r="T13" s="24">
        <f t="shared" si="8"/>
        <v>0.03498543518995066</v>
      </c>
      <c r="W13">
        <v>2012</v>
      </c>
      <c r="X13" s="22">
        <v>0.02280370056761745</v>
      </c>
      <c r="Y13" s="22">
        <v>0.03498543518995066</v>
      </c>
    </row>
    <row r="14" spans="1:25" ht="14.25">
      <c r="A14">
        <v>2013</v>
      </c>
      <c r="B14" s="7">
        <v>1682.129534</v>
      </c>
      <c r="C14" s="7">
        <v>4327.407147</v>
      </c>
      <c r="D14" s="7">
        <v>107978.650149</v>
      </c>
      <c r="E14" s="7">
        <v>23705.700573</v>
      </c>
      <c r="F14" s="16">
        <f t="shared" si="4"/>
        <v>137693.887403</v>
      </c>
      <c r="G14" s="11">
        <f t="shared" si="0"/>
        <v>113988.18682999999</v>
      </c>
      <c r="H14" s="11">
        <f t="shared" si="5"/>
        <v>6009.536681</v>
      </c>
      <c r="I14" s="17">
        <f t="shared" si="6"/>
        <v>0.8278376693395358</v>
      </c>
      <c r="J14" s="12">
        <f t="shared" si="1"/>
        <v>0.04364417908698732</v>
      </c>
      <c r="K14" s="12">
        <f t="shared" si="2"/>
        <v>0.05272069718910889</v>
      </c>
      <c r="L14" s="13">
        <f t="shared" si="3"/>
        <v>0.20796629222951207</v>
      </c>
      <c r="N14">
        <v>2013</v>
      </c>
      <c r="O14" s="18">
        <v>23705.700573</v>
      </c>
      <c r="P14" s="18">
        <v>107978.650149</v>
      </c>
      <c r="Q14" s="18">
        <v>1682.129534</v>
      </c>
      <c r="R14" s="18">
        <v>4327.407147</v>
      </c>
      <c r="S14" s="24">
        <f t="shared" si="7"/>
        <v>0.014757051417167452</v>
      </c>
      <c r="T14" s="24">
        <f t="shared" si="8"/>
        <v>0.03796364577194144</v>
      </c>
      <c r="W14">
        <v>2013</v>
      </c>
      <c r="X14" s="22">
        <v>0.014757051417167452</v>
      </c>
      <c r="Y14" s="22">
        <v>0.03796364577194144</v>
      </c>
    </row>
    <row r="15" spans="1:25" ht="14.25">
      <c r="A15">
        <v>2014</v>
      </c>
      <c r="B15" s="7">
        <v>3374.763155</v>
      </c>
      <c r="C15" s="7">
        <v>3870.258611</v>
      </c>
      <c r="D15" s="7">
        <v>116181.388322</v>
      </c>
      <c r="E15" s="7">
        <v>10105.051754</v>
      </c>
      <c r="F15" s="16">
        <f t="shared" si="4"/>
        <v>133531.46184200002</v>
      </c>
      <c r="G15" s="11">
        <f t="shared" si="0"/>
        <v>123426.410088</v>
      </c>
      <c r="H15" s="11">
        <f t="shared" si="5"/>
        <v>7245.021766</v>
      </c>
      <c r="I15" s="17">
        <f t="shared" si="6"/>
        <v>0.924324562806354</v>
      </c>
      <c r="J15" s="12">
        <f t="shared" si="1"/>
        <v>0.05425703924796847</v>
      </c>
      <c r="K15" s="12">
        <f t="shared" si="2"/>
        <v>0.05869912088372721</v>
      </c>
      <c r="L15" s="13">
        <f t="shared" si="3"/>
        <v>0.08187106589906767</v>
      </c>
      <c r="N15">
        <v>2014</v>
      </c>
      <c r="O15" s="18">
        <v>10105.051754</v>
      </c>
      <c r="P15" s="18">
        <v>116181.388322</v>
      </c>
      <c r="Q15" s="18">
        <v>3374.763155</v>
      </c>
      <c r="R15" s="18">
        <v>3870.258611</v>
      </c>
      <c r="S15" s="24">
        <f t="shared" si="7"/>
        <v>0.027342309904289343</v>
      </c>
      <c r="T15" s="24">
        <f t="shared" si="8"/>
        <v>0.03135681097943788</v>
      </c>
      <c r="W15">
        <v>2014</v>
      </c>
      <c r="X15" s="22">
        <v>0.027342309904289343</v>
      </c>
      <c r="Y15" s="22">
        <v>0.03135681097943788</v>
      </c>
    </row>
    <row r="21" ht="14.25">
      <c r="H21" t="s">
        <v>381</v>
      </c>
    </row>
    <row r="22" spans="24:36" ht="14.25"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24:36" ht="14.25"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cols>
    <col min="12" max="12" width="11.421875" style="0" customWidth="1"/>
  </cols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207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8">
        <v>2.222121</v>
      </c>
      <c r="C3" s="8">
        <v>3.662249</v>
      </c>
      <c r="D3" s="8">
        <v>5.828534</v>
      </c>
      <c r="E3" s="8">
        <v>644.296131</v>
      </c>
      <c r="F3" s="16">
        <f>SUM(B3:E3)</f>
        <v>656.0090349999999</v>
      </c>
      <c r="G3" s="11">
        <f aca="true" t="shared" si="0" ref="G3:G15">SUM(B3:D3)</f>
        <v>11.712904000000002</v>
      </c>
      <c r="H3" s="11">
        <f>SUM(B3:C3)</f>
        <v>5.8843700000000005</v>
      </c>
      <c r="I3" s="17">
        <f>G3/F3</f>
        <v>0.017854790673729064</v>
      </c>
      <c r="J3" s="12">
        <f aca="true" t="shared" si="1" ref="J3:J15">(B3+C3)/(E3+G3)</f>
        <v>0.008969952677557255</v>
      </c>
      <c r="K3" s="12">
        <f aca="true" t="shared" si="2" ref="K3:K15">(B3+C3)/G3</f>
        <v>0.5023835250421245</v>
      </c>
      <c r="L3" s="13">
        <f aca="true" t="shared" si="3" ref="L3:L15">E3/G3</f>
        <v>55.00737741895604</v>
      </c>
    </row>
    <row r="4" spans="1:12" ht="14.25">
      <c r="A4">
        <v>2003</v>
      </c>
      <c r="B4" s="8">
        <v>0.33855</v>
      </c>
      <c r="C4" s="8">
        <v>0.004376</v>
      </c>
      <c r="D4" s="8">
        <v>3.422174</v>
      </c>
      <c r="E4" s="8">
        <v>1097.189051</v>
      </c>
      <c r="F4" s="16">
        <f aca="true" t="shared" si="4" ref="F4:F15">SUM(B4:E4)</f>
        <v>1100.9541510000001</v>
      </c>
      <c r="G4" s="11">
        <f t="shared" si="0"/>
        <v>3.7651</v>
      </c>
      <c r="H4" s="11">
        <f aca="true" t="shared" si="5" ref="H4:H15">SUM(B4:C4)</f>
        <v>0.342926</v>
      </c>
      <c r="I4" s="17">
        <f aca="true" t="shared" si="6" ref="I4:I15">G4/F4</f>
        <v>0.0034198517681959303</v>
      </c>
      <c r="J4" s="12">
        <f t="shared" si="1"/>
        <v>0.00031148072759298764</v>
      </c>
      <c r="K4" s="12">
        <f t="shared" si="2"/>
        <v>0.09108018379325915</v>
      </c>
      <c r="L4" s="13">
        <f t="shared" si="3"/>
        <v>291.4103346524661</v>
      </c>
    </row>
    <row r="5" spans="1:12" ht="14.25">
      <c r="A5">
        <v>2004</v>
      </c>
      <c r="B5" s="8">
        <v>0.609916</v>
      </c>
      <c r="C5" s="8" t="s">
        <v>333</v>
      </c>
      <c r="D5" s="8">
        <v>1206.177164</v>
      </c>
      <c r="E5" s="8" t="s">
        <v>333</v>
      </c>
      <c r="F5" s="16">
        <f t="shared" si="4"/>
        <v>1206.78708</v>
      </c>
      <c r="G5" s="11">
        <f t="shared" si="0"/>
        <v>1206.78708</v>
      </c>
      <c r="H5" s="11">
        <f t="shared" si="5"/>
        <v>0.609916</v>
      </c>
      <c r="I5" s="17">
        <f t="shared" si="6"/>
        <v>1</v>
      </c>
      <c r="J5" s="12" t="e">
        <f t="shared" si="1"/>
        <v>#VALUE!</v>
      </c>
      <c r="K5" s="12">
        <f>B5/G5</f>
        <v>0.0005054048142444481</v>
      </c>
      <c r="L5" s="13">
        <f>0/G5</f>
        <v>0</v>
      </c>
    </row>
    <row r="6" spans="1:12" ht="14.25">
      <c r="A6">
        <v>2005</v>
      </c>
      <c r="B6" s="8">
        <v>11.974405</v>
      </c>
      <c r="C6" s="8" t="s">
        <v>333</v>
      </c>
      <c r="D6" s="8">
        <v>1376.304838</v>
      </c>
      <c r="E6" s="8">
        <v>42.436776</v>
      </c>
      <c r="F6" s="16">
        <f t="shared" si="4"/>
        <v>1430.716019</v>
      </c>
      <c r="G6" s="11">
        <f t="shared" si="0"/>
        <v>1388.279243</v>
      </c>
      <c r="H6" s="11">
        <f t="shared" si="5"/>
        <v>11.974405</v>
      </c>
      <c r="I6" s="17">
        <f t="shared" si="6"/>
        <v>0.9703387846110361</v>
      </c>
      <c r="J6" s="12" t="e">
        <f t="shared" si="1"/>
        <v>#VALUE!</v>
      </c>
      <c r="K6" s="12" t="e">
        <f t="shared" si="2"/>
        <v>#VALUE!</v>
      </c>
      <c r="L6" s="13">
        <f t="shared" si="3"/>
        <v>0.030567896346484526</v>
      </c>
    </row>
    <row r="7" spans="1:12" ht="14.25">
      <c r="A7">
        <v>2006</v>
      </c>
      <c r="B7" s="8">
        <v>6.009185</v>
      </c>
      <c r="C7" s="8">
        <v>48.689943</v>
      </c>
      <c r="D7" s="8">
        <v>1198.080624</v>
      </c>
      <c r="E7" s="8">
        <v>998.397953</v>
      </c>
      <c r="F7" s="16">
        <f t="shared" si="4"/>
        <v>2251.177705</v>
      </c>
      <c r="G7" s="11">
        <f t="shared" si="0"/>
        <v>1252.779752</v>
      </c>
      <c r="H7" s="11">
        <f t="shared" si="5"/>
        <v>54.699128</v>
      </c>
      <c r="I7" s="17">
        <f t="shared" si="6"/>
        <v>0.5564997153345563</v>
      </c>
      <c r="J7" s="12">
        <f t="shared" si="1"/>
        <v>0.0242980053855855</v>
      </c>
      <c r="K7" s="12">
        <f t="shared" si="2"/>
        <v>0.043662206315735544</v>
      </c>
      <c r="L7" s="13">
        <f t="shared" si="3"/>
        <v>0.7969461123602196</v>
      </c>
    </row>
    <row r="8" spans="1:12" ht="14.25">
      <c r="A8">
        <v>2007</v>
      </c>
      <c r="B8" s="8">
        <v>39.36275</v>
      </c>
      <c r="C8" s="8">
        <v>22.409846</v>
      </c>
      <c r="D8" s="8">
        <v>746.14231</v>
      </c>
      <c r="E8" s="8">
        <v>901.605195</v>
      </c>
      <c r="F8" s="16">
        <f t="shared" si="4"/>
        <v>1709.520101</v>
      </c>
      <c r="G8" s="11">
        <f t="shared" si="0"/>
        <v>807.914906</v>
      </c>
      <c r="H8" s="11">
        <f t="shared" si="5"/>
        <v>61.772596</v>
      </c>
      <c r="I8" s="17">
        <f t="shared" si="6"/>
        <v>0.47259748834038423</v>
      </c>
      <c r="J8" s="12">
        <f t="shared" si="1"/>
        <v>0.03613446601994649</v>
      </c>
      <c r="K8" s="12">
        <f t="shared" si="2"/>
        <v>0.07645928493365364</v>
      </c>
      <c r="L8" s="13">
        <f t="shared" si="3"/>
        <v>1.1159655408065958</v>
      </c>
    </row>
    <row r="9" spans="1:12" ht="14.25">
      <c r="A9">
        <v>2008</v>
      </c>
      <c r="B9" s="8">
        <v>7.015115</v>
      </c>
      <c r="C9" s="8">
        <v>90.127886</v>
      </c>
      <c r="D9" s="8">
        <v>105.052088</v>
      </c>
      <c r="E9" s="8">
        <v>3772.05927</v>
      </c>
      <c r="F9" s="16">
        <f t="shared" si="4"/>
        <v>3974.254359</v>
      </c>
      <c r="G9" s="11">
        <f t="shared" si="0"/>
        <v>202.195089</v>
      </c>
      <c r="H9" s="11">
        <f t="shared" si="5"/>
        <v>97.143001</v>
      </c>
      <c r="I9" s="17">
        <f t="shared" si="6"/>
        <v>0.05087623255469643</v>
      </c>
      <c r="J9" s="12">
        <f t="shared" si="1"/>
        <v>0.024443075914356693</v>
      </c>
      <c r="K9" s="12">
        <f t="shared" si="2"/>
        <v>0.48044194090193754</v>
      </c>
      <c r="L9" s="13">
        <f t="shared" si="3"/>
        <v>18.655543458822585</v>
      </c>
    </row>
    <row r="10" spans="1:12" ht="14.25">
      <c r="A10">
        <v>2009</v>
      </c>
      <c r="B10" s="8">
        <v>21.178827</v>
      </c>
      <c r="C10" s="8">
        <v>137.916923</v>
      </c>
      <c r="D10" s="8">
        <v>3216.956614</v>
      </c>
      <c r="E10" s="8">
        <v>-962.969034</v>
      </c>
      <c r="F10" s="16">
        <f t="shared" si="4"/>
        <v>2413.0833300000004</v>
      </c>
      <c r="G10" s="11">
        <f t="shared" si="0"/>
        <v>3376.052364</v>
      </c>
      <c r="H10" s="11">
        <f t="shared" si="5"/>
        <v>159.09575</v>
      </c>
      <c r="I10" s="17">
        <f t="shared" si="6"/>
        <v>1.3990616577671189</v>
      </c>
      <c r="J10" s="12">
        <f t="shared" si="1"/>
        <v>0.06593048322123214</v>
      </c>
      <c r="K10" s="12">
        <f t="shared" si="2"/>
        <v>0.04712478742820827</v>
      </c>
      <c r="L10" s="13">
        <f t="shared" si="3"/>
        <v>-0.285235218585016</v>
      </c>
    </row>
    <row r="11" spans="1:12" ht="14.25">
      <c r="A11">
        <v>2010</v>
      </c>
      <c r="B11" s="8">
        <v>25.371087</v>
      </c>
      <c r="C11" s="8">
        <v>403.014697</v>
      </c>
      <c r="D11" s="8">
        <v>4157.376343</v>
      </c>
      <c r="E11" s="8">
        <v>-792.022204</v>
      </c>
      <c r="F11" s="16">
        <f t="shared" si="4"/>
        <v>3793.739923</v>
      </c>
      <c r="G11" s="11">
        <f t="shared" si="0"/>
        <v>4585.762127</v>
      </c>
      <c r="H11" s="11">
        <f t="shared" si="5"/>
        <v>428.385784</v>
      </c>
      <c r="I11" s="17">
        <f t="shared" si="6"/>
        <v>1.2087708224800207</v>
      </c>
      <c r="J11" s="12">
        <f t="shared" si="1"/>
        <v>0.11291912273766058</v>
      </c>
      <c r="K11" s="12">
        <f t="shared" si="2"/>
        <v>0.09341648610113353</v>
      </c>
      <c r="L11" s="13">
        <f t="shared" si="3"/>
        <v>-0.17271332050494734</v>
      </c>
    </row>
    <row r="12" spans="1:12" ht="14.25">
      <c r="A12">
        <v>2011</v>
      </c>
      <c r="B12" s="8">
        <v>45.136384</v>
      </c>
      <c r="C12" s="8">
        <v>347.584549</v>
      </c>
      <c r="D12" s="8">
        <v>3139.979233</v>
      </c>
      <c r="E12" s="8">
        <v>619.595738</v>
      </c>
      <c r="F12" s="16">
        <f t="shared" si="4"/>
        <v>4152.2959040000005</v>
      </c>
      <c r="G12" s="11">
        <f t="shared" si="0"/>
        <v>3532.700166</v>
      </c>
      <c r="H12" s="11">
        <f t="shared" si="5"/>
        <v>392.720933</v>
      </c>
      <c r="I12" s="17">
        <f t="shared" si="6"/>
        <v>0.8507823738180292</v>
      </c>
      <c r="J12" s="12">
        <f t="shared" si="1"/>
        <v>0.09457922606664015</v>
      </c>
      <c r="K12" s="12">
        <f t="shared" si="2"/>
        <v>0.11116735486914232</v>
      </c>
      <c r="L12" s="13">
        <f t="shared" si="3"/>
        <v>0.17538871369928766</v>
      </c>
    </row>
    <row r="13" spans="1:12" ht="14.25">
      <c r="A13">
        <v>2012</v>
      </c>
      <c r="B13" s="8">
        <v>63.022236</v>
      </c>
      <c r="C13" s="8">
        <v>308.254421</v>
      </c>
      <c r="D13" s="8">
        <v>3386.943611</v>
      </c>
      <c r="E13" s="8">
        <v>879.864341</v>
      </c>
      <c r="F13" s="16">
        <f t="shared" si="4"/>
        <v>4638.084609</v>
      </c>
      <c r="G13" s="11">
        <f t="shared" si="0"/>
        <v>3758.220268</v>
      </c>
      <c r="H13" s="11">
        <f t="shared" si="5"/>
        <v>371.276657</v>
      </c>
      <c r="I13" s="17">
        <f t="shared" si="6"/>
        <v>0.8102957545680255</v>
      </c>
      <c r="J13" s="12">
        <f t="shared" si="1"/>
        <v>0.08004956534849622</v>
      </c>
      <c r="K13" s="12">
        <f t="shared" si="2"/>
        <v>0.09879055258184244</v>
      </c>
      <c r="L13" s="13">
        <f t="shared" si="3"/>
        <v>0.234117289104035</v>
      </c>
    </row>
    <row r="14" spans="1:12" ht="14.25">
      <c r="A14">
        <v>2013</v>
      </c>
      <c r="B14" s="8">
        <v>57.209109</v>
      </c>
      <c r="C14" s="8">
        <v>245.065362</v>
      </c>
      <c r="D14" s="8">
        <v>2798.846222</v>
      </c>
      <c r="E14" s="8">
        <v>1048.15463</v>
      </c>
      <c r="F14" s="16">
        <f t="shared" si="4"/>
        <v>4149.275323</v>
      </c>
      <c r="G14" s="11">
        <f t="shared" si="0"/>
        <v>3101.1206930000003</v>
      </c>
      <c r="H14" s="11">
        <f t="shared" si="5"/>
        <v>302.274471</v>
      </c>
      <c r="I14" s="17">
        <f t="shared" si="6"/>
        <v>0.7473885080148971</v>
      </c>
      <c r="J14" s="12">
        <f t="shared" si="1"/>
        <v>0.07284994305498392</v>
      </c>
      <c r="K14" s="12">
        <f t="shared" si="2"/>
        <v>0.09747265615372809</v>
      </c>
      <c r="L14" s="13">
        <f t="shared" si="3"/>
        <v>0.33799220790275764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209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7">
        <v>3.724333</v>
      </c>
      <c r="C3" s="7">
        <v>2.489643</v>
      </c>
      <c r="D3" s="7" t="s">
        <v>333</v>
      </c>
      <c r="E3" s="7">
        <v>391.305102</v>
      </c>
      <c r="F3" s="16">
        <f>SUM(B3:E3)</f>
        <v>397.519078</v>
      </c>
      <c r="G3" s="11">
        <f aca="true" t="shared" si="0" ref="G3:G15">SUM(B3:D3)</f>
        <v>6.213976000000001</v>
      </c>
      <c r="H3" s="11">
        <f>SUM(B3:C3)</f>
        <v>6.213976000000001</v>
      </c>
      <c r="I3" s="17">
        <f>G3/F3</f>
        <v>0.015631893772907173</v>
      </c>
      <c r="J3" s="12">
        <f aca="true" t="shared" si="1" ref="J3:J15">(B3+C3)/(E3+G3)</f>
        <v>0.015631893772907173</v>
      </c>
      <c r="K3" s="12">
        <f aca="true" t="shared" si="2" ref="K3:K15">(B3+C3)/G3</f>
        <v>1</v>
      </c>
      <c r="L3" s="13">
        <f aca="true" t="shared" si="3" ref="L3:L15">E3/G3</f>
        <v>62.97177555883704</v>
      </c>
    </row>
    <row r="4" spans="1:12" ht="14.25">
      <c r="A4">
        <v>2003</v>
      </c>
      <c r="B4" s="7">
        <v>3.409514</v>
      </c>
      <c r="C4" s="7">
        <v>0.055248</v>
      </c>
      <c r="D4" s="7" t="s">
        <v>333</v>
      </c>
      <c r="E4" s="7">
        <v>276.52384</v>
      </c>
      <c r="F4" s="16">
        <f aca="true" t="shared" si="4" ref="F4:F15">SUM(B4:E4)</f>
        <v>279.988602</v>
      </c>
      <c r="G4" s="11">
        <f t="shared" si="0"/>
        <v>3.4647620000000003</v>
      </c>
      <c r="H4" s="11">
        <f aca="true" t="shared" si="5" ref="H4:H15">SUM(B4:C4)</f>
        <v>3.4647620000000003</v>
      </c>
      <c r="I4" s="17">
        <f aca="true" t="shared" si="6" ref="I4:I15">G4/F4</f>
        <v>0.012374653736797471</v>
      </c>
      <c r="J4" s="12">
        <f t="shared" si="1"/>
        <v>0.012374653736797471</v>
      </c>
      <c r="K4" s="12">
        <f t="shared" si="2"/>
        <v>1</v>
      </c>
      <c r="L4" s="13">
        <f t="shared" si="3"/>
        <v>79.81034195133749</v>
      </c>
    </row>
    <row r="5" spans="1:12" ht="14.25">
      <c r="A5">
        <v>2004</v>
      </c>
      <c r="B5" s="7">
        <v>6.245853</v>
      </c>
      <c r="C5" s="7">
        <v>1.967074</v>
      </c>
      <c r="D5" s="7" t="s">
        <v>333</v>
      </c>
      <c r="E5" s="7">
        <v>352.602646</v>
      </c>
      <c r="F5" s="16">
        <f t="shared" si="4"/>
        <v>360.815573</v>
      </c>
      <c r="G5" s="11">
        <f t="shared" si="0"/>
        <v>8.212927</v>
      </c>
      <c r="H5" s="11">
        <f t="shared" si="5"/>
        <v>8.212927</v>
      </c>
      <c r="I5" s="17">
        <f t="shared" si="6"/>
        <v>0.022762118973174147</v>
      </c>
      <c r="J5" s="12">
        <f t="shared" si="1"/>
        <v>0.022762118973174147</v>
      </c>
      <c r="K5" s="12">
        <f t="shared" si="2"/>
        <v>1</v>
      </c>
      <c r="L5" s="13">
        <f t="shared" si="3"/>
        <v>42.932640945183124</v>
      </c>
    </row>
    <row r="6" spans="1:12" ht="14.25">
      <c r="A6">
        <v>2005</v>
      </c>
      <c r="B6" s="7">
        <v>9.465755</v>
      </c>
      <c r="C6" s="7">
        <v>3.741524</v>
      </c>
      <c r="D6" s="7">
        <v>228.569399</v>
      </c>
      <c r="E6" s="7">
        <v>1010.99027</v>
      </c>
      <c r="F6" s="16">
        <f t="shared" si="4"/>
        <v>1252.766948</v>
      </c>
      <c r="G6" s="11">
        <f t="shared" si="0"/>
        <v>241.776678</v>
      </c>
      <c r="H6" s="11">
        <f t="shared" si="5"/>
        <v>13.207279</v>
      </c>
      <c r="I6" s="17">
        <f t="shared" si="6"/>
        <v>0.1929941386033438</v>
      </c>
      <c r="J6" s="12">
        <f t="shared" si="1"/>
        <v>0.010542486789809529</v>
      </c>
      <c r="K6" s="12">
        <f t="shared" si="2"/>
        <v>0.05462594287113168</v>
      </c>
      <c r="L6" s="13">
        <f t="shared" si="3"/>
        <v>4.181504512192859</v>
      </c>
    </row>
    <row r="7" spans="1:12" ht="14.25">
      <c r="A7">
        <v>2006</v>
      </c>
      <c r="B7" s="7">
        <v>7.756246</v>
      </c>
      <c r="C7" s="7">
        <v>7.459747</v>
      </c>
      <c r="D7" s="7">
        <v>266.948882</v>
      </c>
      <c r="E7" s="7">
        <v>796.53105</v>
      </c>
      <c r="F7" s="16">
        <f t="shared" si="4"/>
        <v>1078.695925</v>
      </c>
      <c r="G7" s="11">
        <f t="shared" si="0"/>
        <v>282.16487500000005</v>
      </c>
      <c r="H7" s="11">
        <f t="shared" si="5"/>
        <v>15.215993000000001</v>
      </c>
      <c r="I7" s="17">
        <f t="shared" si="6"/>
        <v>0.2615796244896355</v>
      </c>
      <c r="J7" s="12">
        <f t="shared" si="1"/>
        <v>0.014105914973211751</v>
      </c>
      <c r="K7" s="12">
        <f t="shared" si="2"/>
        <v>0.05392589350463979</v>
      </c>
      <c r="L7" s="13">
        <f t="shared" si="3"/>
        <v>2.822927729753747</v>
      </c>
    </row>
    <row r="8" spans="1:12" ht="14.25">
      <c r="A8">
        <v>2007</v>
      </c>
      <c r="B8" s="7">
        <v>9.05216</v>
      </c>
      <c r="C8" s="7">
        <v>5.806159</v>
      </c>
      <c r="D8" s="7">
        <v>345.345424</v>
      </c>
      <c r="E8" s="7">
        <v>998.573272</v>
      </c>
      <c r="F8" s="16">
        <f t="shared" si="4"/>
        <v>1358.777015</v>
      </c>
      <c r="G8" s="11">
        <f t="shared" si="0"/>
        <v>360.203743</v>
      </c>
      <c r="H8" s="11">
        <f t="shared" si="5"/>
        <v>14.858319000000002</v>
      </c>
      <c r="I8" s="17">
        <f t="shared" si="6"/>
        <v>0.2650940802085911</v>
      </c>
      <c r="J8" s="12">
        <f t="shared" si="1"/>
        <v>0.010935067958888017</v>
      </c>
      <c r="K8" s="12">
        <f t="shared" si="2"/>
        <v>0.04124976291542868</v>
      </c>
      <c r="L8" s="13">
        <f t="shared" si="3"/>
        <v>2.772245684298733</v>
      </c>
    </row>
    <row r="9" spans="1:12" ht="14.25">
      <c r="A9">
        <v>2008</v>
      </c>
      <c r="B9" s="7">
        <v>17.681584</v>
      </c>
      <c r="C9" s="7">
        <v>14.382922</v>
      </c>
      <c r="D9" s="7">
        <v>397.743084</v>
      </c>
      <c r="E9" s="7">
        <v>835.986237</v>
      </c>
      <c r="F9" s="16">
        <f t="shared" si="4"/>
        <v>1265.793827</v>
      </c>
      <c r="G9" s="11">
        <f t="shared" si="0"/>
        <v>429.80759</v>
      </c>
      <c r="H9" s="11">
        <f t="shared" si="5"/>
        <v>32.064506</v>
      </c>
      <c r="I9" s="17">
        <f t="shared" si="6"/>
        <v>0.33955576400515974</v>
      </c>
      <c r="J9" s="12">
        <f t="shared" si="1"/>
        <v>0.025331539241263815</v>
      </c>
      <c r="K9" s="12">
        <f t="shared" si="2"/>
        <v>0.07460200039743366</v>
      </c>
      <c r="L9" s="13">
        <f t="shared" si="3"/>
        <v>1.9450243700908119</v>
      </c>
    </row>
    <row r="10" spans="1:12" ht="14.25">
      <c r="A10">
        <v>2009</v>
      </c>
      <c r="B10" s="7">
        <v>18.713831</v>
      </c>
      <c r="C10" s="7">
        <v>11.689086</v>
      </c>
      <c r="D10" s="7">
        <v>252.145089</v>
      </c>
      <c r="E10" s="7">
        <v>254.930911</v>
      </c>
      <c r="F10" s="16">
        <f t="shared" si="4"/>
        <v>537.478917</v>
      </c>
      <c r="G10" s="11">
        <f t="shared" si="0"/>
        <v>282.548006</v>
      </c>
      <c r="H10" s="11">
        <f t="shared" si="5"/>
        <v>30.402917</v>
      </c>
      <c r="I10" s="17">
        <f t="shared" si="6"/>
        <v>0.5256913286516873</v>
      </c>
      <c r="J10" s="12">
        <f t="shared" si="1"/>
        <v>0.056565785258512746</v>
      </c>
      <c r="K10" s="12">
        <f t="shared" si="2"/>
        <v>0.10760265991755044</v>
      </c>
      <c r="L10" s="13">
        <f t="shared" si="3"/>
        <v>0.9022569814207078</v>
      </c>
    </row>
    <row r="11" spans="1:12" ht="14.25">
      <c r="A11">
        <v>2010</v>
      </c>
      <c r="B11" s="7">
        <v>5.586976</v>
      </c>
      <c r="C11" s="7">
        <v>10.799942</v>
      </c>
      <c r="D11" s="7">
        <v>607.740134</v>
      </c>
      <c r="E11" s="7">
        <v>41.777394</v>
      </c>
      <c r="F11" s="16">
        <f t="shared" si="4"/>
        <v>665.904446</v>
      </c>
      <c r="G11" s="11">
        <f t="shared" si="0"/>
        <v>624.127052</v>
      </c>
      <c r="H11" s="11">
        <f t="shared" si="5"/>
        <v>16.386918</v>
      </c>
      <c r="I11" s="17">
        <f t="shared" si="6"/>
        <v>0.9372621789042689</v>
      </c>
      <c r="J11" s="12">
        <f t="shared" si="1"/>
        <v>0.024608512675405685</v>
      </c>
      <c r="K11" s="12">
        <f t="shared" si="2"/>
        <v>0.026255740634040008</v>
      </c>
      <c r="L11" s="13">
        <f t="shared" si="3"/>
        <v>0.06693732288341829</v>
      </c>
    </row>
    <row r="12" spans="1:12" ht="14.25">
      <c r="A12">
        <v>2011</v>
      </c>
      <c r="B12" s="7">
        <v>8.585472</v>
      </c>
      <c r="C12" s="7">
        <v>9.733826</v>
      </c>
      <c r="D12" s="7">
        <v>475.427037</v>
      </c>
      <c r="E12" s="7">
        <v>43.195188</v>
      </c>
      <c r="F12" s="16">
        <f t="shared" si="4"/>
        <v>536.941523</v>
      </c>
      <c r="G12" s="11">
        <f t="shared" si="0"/>
        <v>493.746335</v>
      </c>
      <c r="H12" s="11">
        <f t="shared" si="5"/>
        <v>18.319298</v>
      </c>
      <c r="I12" s="17">
        <f t="shared" si="6"/>
        <v>0.919553273215564</v>
      </c>
      <c r="J12" s="12">
        <f t="shared" si="1"/>
        <v>0.034117864265081246</v>
      </c>
      <c r="K12" s="12">
        <f t="shared" si="2"/>
        <v>0.037102651101197544</v>
      </c>
      <c r="L12" s="13">
        <f t="shared" si="3"/>
        <v>0.08748457444246144</v>
      </c>
    </row>
    <row r="13" spans="1:12" ht="14.25">
      <c r="A13">
        <v>2012</v>
      </c>
      <c r="B13" s="7">
        <v>5.219189</v>
      </c>
      <c r="C13" s="7">
        <v>10.313302</v>
      </c>
      <c r="D13" s="7">
        <v>365.237927</v>
      </c>
      <c r="E13" s="7">
        <v>325.446794</v>
      </c>
      <c r="F13" s="16">
        <f t="shared" si="4"/>
        <v>706.217212</v>
      </c>
      <c r="G13" s="11">
        <f t="shared" si="0"/>
        <v>380.770418</v>
      </c>
      <c r="H13" s="11">
        <f t="shared" si="5"/>
        <v>15.532491</v>
      </c>
      <c r="I13" s="17">
        <f t="shared" si="6"/>
        <v>0.539168985872862</v>
      </c>
      <c r="J13" s="12">
        <f t="shared" si="1"/>
        <v>0.021993928689463888</v>
      </c>
      <c r="K13" s="12">
        <f t="shared" si="2"/>
        <v>0.04079227341657618</v>
      </c>
      <c r="L13" s="13">
        <f t="shared" si="3"/>
        <v>0.8547060869628795</v>
      </c>
    </row>
    <row r="14" spans="1:12" ht="14.25">
      <c r="A14">
        <v>2013</v>
      </c>
      <c r="B14" s="7">
        <v>14.109016</v>
      </c>
      <c r="C14" s="7">
        <v>33.509636</v>
      </c>
      <c r="D14" s="7">
        <v>95.370419</v>
      </c>
      <c r="E14" s="7">
        <v>522.466676</v>
      </c>
      <c r="F14" s="16">
        <f t="shared" si="4"/>
        <v>665.455747</v>
      </c>
      <c r="G14" s="11">
        <f t="shared" si="0"/>
        <v>142.989071</v>
      </c>
      <c r="H14" s="11">
        <f t="shared" si="5"/>
        <v>47.618652</v>
      </c>
      <c r="I14" s="17">
        <f t="shared" si="6"/>
        <v>0.21487389904531098</v>
      </c>
      <c r="J14" s="12">
        <f t="shared" si="1"/>
        <v>0.0715579544014367</v>
      </c>
      <c r="K14" s="12">
        <f t="shared" si="2"/>
        <v>0.3330230182417228</v>
      </c>
      <c r="L14" s="13">
        <f t="shared" si="3"/>
        <v>3.6538923733548843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211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8">
        <v>1.530722</v>
      </c>
      <c r="C3" s="8">
        <v>2.114054</v>
      </c>
      <c r="D3" s="8">
        <v>4.800842</v>
      </c>
      <c r="E3" s="8">
        <v>1074.625552</v>
      </c>
      <c r="F3" s="16">
        <f>SUM(B3:E3)</f>
        <v>1083.07117</v>
      </c>
      <c r="G3" s="11">
        <f aca="true" t="shared" si="0" ref="G3:G15">SUM(B3:D3)</f>
        <v>8.445618</v>
      </c>
      <c r="H3" s="11">
        <f>SUM(B3:C3)</f>
        <v>3.644776</v>
      </c>
      <c r="I3" s="17">
        <f>G3/F3</f>
        <v>0.0077978421307253526</v>
      </c>
      <c r="J3" s="12">
        <f aca="true" t="shared" si="1" ref="J3:J15">(B3+C3)/(E3+G3)</f>
        <v>0.0033652229889934195</v>
      </c>
      <c r="K3" s="12">
        <f aca="true" t="shared" si="2" ref="K3:K15">(B3+C3)/G3</f>
        <v>0.43155823528840637</v>
      </c>
      <c r="L3" s="13">
        <f aca="true" t="shared" si="3" ref="L3:L15">E3/G3</f>
        <v>127.24060595684058</v>
      </c>
    </row>
    <row r="4" spans="1:12" ht="14.25">
      <c r="A4">
        <v>2003</v>
      </c>
      <c r="B4" s="8">
        <v>3.035709</v>
      </c>
      <c r="C4" s="8">
        <v>1.325328</v>
      </c>
      <c r="D4" s="8">
        <v>2.299444</v>
      </c>
      <c r="E4" s="8">
        <v>1540.760979</v>
      </c>
      <c r="F4" s="16">
        <f aca="true" t="shared" si="4" ref="F4:F15">SUM(B4:E4)</f>
        <v>1547.4214599999998</v>
      </c>
      <c r="G4" s="11">
        <f t="shared" si="0"/>
        <v>6.660481000000001</v>
      </c>
      <c r="H4" s="11">
        <f aca="true" t="shared" si="5" ref="H4:H15">SUM(B4:C4)</f>
        <v>4.3610370000000005</v>
      </c>
      <c r="I4" s="17">
        <f aca="true" t="shared" si="6" ref="I4:I15">G4/F4</f>
        <v>0.004304244946945483</v>
      </c>
      <c r="J4" s="12">
        <f t="shared" si="1"/>
        <v>0.0028182606437421394</v>
      </c>
      <c r="K4" s="12">
        <f t="shared" si="2"/>
        <v>0.6547630719162775</v>
      </c>
      <c r="L4" s="13">
        <f t="shared" si="3"/>
        <v>231.32878526340662</v>
      </c>
    </row>
    <row r="5" spans="1:12" ht="14.25">
      <c r="A5">
        <v>2004</v>
      </c>
      <c r="B5" s="8">
        <v>3.483391</v>
      </c>
      <c r="C5" s="8">
        <v>12.987263</v>
      </c>
      <c r="D5" s="8">
        <v>284.62854</v>
      </c>
      <c r="E5" s="8">
        <v>995.717486</v>
      </c>
      <c r="F5" s="16">
        <f t="shared" si="4"/>
        <v>1296.81668</v>
      </c>
      <c r="G5" s="11">
        <f t="shared" si="0"/>
        <v>301.099194</v>
      </c>
      <c r="H5" s="11">
        <f t="shared" si="5"/>
        <v>16.470654</v>
      </c>
      <c r="I5" s="17">
        <f t="shared" si="6"/>
        <v>0.23218331368162232</v>
      </c>
      <c r="J5" s="12">
        <f t="shared" si="1"/>
        <v>0.012700834477236984</v>
      </c>
      <c r="K5" s="12">
        <f t="shared" si="2"/>
        <v>0.054701753867863225</v>
      </c>
      <c r="L5" s="13">
        <f t="shared" si="3"/>
        <v>3.3069417183494685</v>
      </c>
    </row>
    <row r="6" spans="1:12" ht="14.25">
      <c r="A6">
        <v>2005</v>
      </c>
      <c r="B6" s="8">
        <v>1.886146</v>
      </c>
      <c r="C6" s="8">
        <v>23.76152</v>
      </c>
      <c r="D6" s="8">
        <v>222.671842</v>
      </c>
      <c r="E6" s="8">
        <v>1329.711787</v>
      </c>
      <c r="F6" s="16">
        <f t="shared" si="4"/>
        <v>1578.031295</v>
      </c>
      <c r="G6" s="11">
        <f t="shared" si="0"/>
        <v>248.31950799999998</v>
      </c>
      <c r="H6" s="11">
        <f t="shared" si="5"/>
        <v>25.647666</v>
      </c>
      <c r="I6" s="17">
        <f t="shared" si="6"/>
        <v>0.15736031901699388</v>
      </c>
      <c r="J6" s="12">
        <f t="shared" si="1"/>
        <v>0.016252951434654533</v>
      </c>
      <c r="K6" s="12">
        <f t="shared" si="2"/>
        <v>0.10328494207551346</v>
      </c>
      <c r="L6" s="13">
        <f t="shared" si="3"/>
        <v>5.3548422260888175</v>
      </c>
    </row>
    <row r="7" spans="1:12" ht="14.25">
      <c r="A7">
        <v>2006</v>
      </c>
      <c r="B7" s="8">
        <v>5.471195</v>
      </c>
      <c r="C7" s="8">
        <v>27.980982</v>
      </c>
      <c r="D7" s="8">
        <v>206.19217</v>
      </c>
      <c r="E7" s="8">
        <v>1304.557086</v>
      </c>
      <c r="F7" s="16">
        <f t="shared" si="4"/>
        <v>1544.201433</v>
      </c>
      <c r="G7" s="11">
        <f t="shared" si="0"/>
        <v>239.644347</v>
      </c>
      <c r="H7" s="11">
        <f t="shared" si="5"/>
        <v>33.452177</v>
      </c>
      <c r="I7" s="17">
        <f t="shared" si="6"/>
        <v>0.15518982295880307</v>
      </c>
      <c r="J7" s="12">
        <f t="shared" si="1"/>
        <v>0.02166309154046744</v>
      </c>
      <c r="K7" s="12">
        <f t="shared" si="2"/>
        <v>0.13959092888596283</v>
      </c>
      <c r="L7" s="13">
        <f t="shared" si="3"/>
        <v>5.443721507855972</v>
      </c>
    </row>
    <row r="8" spans="1:12" ht="14.25">
      <c r="A8">
        <v>2007</v>
      </c>
      <c r="B8" s="8">
        <v>4.905392</v>
      </c>
      <c r="C8" s="8">
        <v>62.725974</v>
      </c>
      <c r="D8" s="8">
        <v>413.353822</v>
      </c>
      <c r="E8" s="8">
        <v>1105.944822</v>
      </c>
      <c r="F8" s="16">
        <f t="shared" si="4"/>
        <v>1586.93001</v>
      </c>
      <c r="G8" s="11">
        <f t="shared" si="0"/>
        <v>480.985188</v>
      </c>
      <c r="H8" s="11">
        <f t="shared" si="5"/>
        <v>67.631366</v>
      </c>
      <c r="I8" s="17">
        <f t="shared" si="6"/>
        <v>0.3030916202788301</v>
      </c>
      <c r="J8" s="12">
        <f t="shared" si="1"/>
        <v>0.04261773712376893</v>
      </c>
      <c r="K8" s="12">
        <f t="shared" si="2"/>
        <v>0.14061008049170945</v>
      </c>
      <c r="L8" s="13">
        <f t="shared" si="3"/>
        <v>2.299332390252317</v>
      </c>
    </row>
    <row r="9" spans="1:12" ht="14.25">
      <c r="A9">
        <v>2008</v>
      </c>
      <c r="B9" s="8">
        <v>13.465034</v>
      </c>
      <c r="C9" s="8">
        <v>112.912134</v>
      </c>
      <c r="D9" s="8">
        <v>1209.518382</v>
      </c>
      <c r="E9" s="8">
        <v>427.78369</v>
      </c>
      <c r="F9" s="16">
        <f t="shared" si="4"/>
        <v>1763.67924</v>
      </c>
      <c r="G9" s="11">
        <f t="shared" si="0"/>
        <v>1335.89555</v>
      </c>
      <c r="H9" s="11">
        <f t="shared" si="5"/>
        <v>126.377168</v>
      </c>
      <c r="I9" s="17">
        <f t="shared" si="6"/>
        <v>0.7574481343897885</v>
      </c>
      <c r="J9" s="12">
        <f t="shared" si="1"/>
        <v>0.07165541507422858</v>
      </c>
      <c r="K9" s="12">
        <f t="shared" si="2"/>
        <v>0.09460108464318187</v>
      </c>
      <c r="L9" s="13">
        <f t="shared" si="3"/>
        <v>0.3202224081066817</v>
      </c>
    </row>
    <row r="10" spans="1:12" ht="14.25">
      <c r="A10">
        <v>2009</v>
      </c>
      <c r="B10" s="8">
        <v>12.896408</v>
      </c>
      <c r="C10" s="8">
        <v>148.983937</v>
      </c>
      <c r="D10" s="8">
        <v>1768.830634</v>
      </c>
      <c r="E10" s="8" t="s">
        <v>333</v>
      </c>
      <c r="F10" s="16">
        <f t="shared" si="4"/>
        <v>1930.710979</v>
      </c>
      <c r="G10" s="11">
        <f t="shared" si="0"/>
        <v>1930.710979</v>
      </c>
      <c r="H10" s="11">
        <f t="shared" si="5"/>
        <v>161.880345</v>
      </c>
      <c r="I10" s="17">
        <f t="shared" si="6"/>
        <v>1</v>
      </c>
      <c r="J10" s="12" t="e">
        <f t="shared" si="1"/>
        <v>#VALUE!</v>
      </c>
      <c r="K10" s="12">
        <f t="shared" si="2"/>
        <v>0.08384493938281998</v>
      </c>
      <c r="L10" s="13" t="e">
        <f t="shared" si="3"/>
        <v>#VALUE!</v>
      </c>
    </row>
    <row r="11" spans="1:12" ht="14.25">
      <c r="A11">
        <v>2010</v>
      </c>
      <c r="B11" s="8">
        <v>12.980898</v>
      </c>
      <c r="C11" s="8">
        <v>139.26637</v>
      </c>
      <c r="D11" s="8">
        <v>1919.38505</v>
      </c>
      <c r="E11" s="8" t="s">
        <v>333</v>
      </c>
      <c r="F11" s="16">
        <f t="shared" si="4"/>
        <v>2071.632318</v>
      </c>
      <c r="G11" s="11">
        <f t="shared" si="0"/>
        <v>2071.632318</v>
      </c>
      <c r="H11" s="11">
        <f t="shared" si="5"/>
        <v>152.247268</v>
      </c>
      <c r="I11" s="17">
        <f t="shared" si="6"/>
        <v>1</v>
      </c>
      <c r="J11" s="12" t="e">
        <f t="shared" si="1"/>
        <v>#VALUE!</v>
      </c>
      <c r="K11" s="12">
        <f t="shared" si="2"/>
        <v>0.07349145245377467</v>
      </c>
      <c r="L11" s="13" t="e">
        <f t="shared" si="3"/>
        <v>#VALUE!</v>
      </c>
    </row>
    <row r="12" spans="1:12" ht="14.25">
      <c r="A12">
        <v>2011</v>
      </c>
      <c r="B12" s="8">
        <v>16.716875</v>
      </c>
      <c r="C12" s="8">
        <v>153.645785</v>
      </c>
      <c r="D12" s="8">
        <v>1757.520475</v>
      </c>
      <c r="E12" s="8">
        <v>6.692665</v>
      </c>
      <c r="F12" s="16">
        <f t="shared" si="4"/>
        <v>1934.5758</v>
      </c>
      <c r="G12" s="11">
        <f t="shared" si="0"/>
        <v>1927.883135</v>
      </c>
      <c r="H12" s="11">
        <f t="shared" si="5"/>
        <v>170.36266</v>
      </c>
      <c r="I12" s="17">
        <f t="shared" si="6"/>
        <v>0.9965404999897135</v>
      </c>
      <c r="J12" s="12">
        <f t="shared" si="1"/>
        <v>0.08806202372633835</v>
      </c>
      <c r="K12" s="12">
        <f t="shared" si="2"/>
        <v>0.08836773189574067</v>
      </c>
      <c r="L12" s="13">
        <f t="shared" si="3"/>
        <v>0.0034715096981228584</v>
      </c>
    </row>
    <row r="13" spans="1:12" ht="14.25">
      <c r="A13">
        <v>2012</v>
      </c>
      <c r="B13" s="8">
        <v>17.531028</v>
      </c>
      <c r="C13" s="8">
        <v>81.971251</v>
      </c>
      <c r="D13" s="8">
        <v>1238.329043</v>
      </c>
      <c r="E13" s="8">
        <v>0.06424</v>
      </c>
      <c r="F13" s="16">
        <f t="shared" si="4"/>
        <v>1337.895562</v>
      </c>
      <c r="G13" s="11">
        <f t="shared" si="0"/>
        <v>1337.831322</v>
      </c>
      <c r="H13" s="11">
        <f t="shared" si="5"/>
        <v>99.50227899999999</v>
      </c>
      <c r="I13" s="17">
        <f t="shared" si="6"/>
        <v>0.9999519842939729</v>
      </c>
      <c r="J13" s="12">
        <f t="shared" si="1"/>
        <v>0.0743722319037037</v>
      </c>
      <c r="K13" s="12">
        <f t="shared" si="2"/>
        <v>0.07437580311040137</v>
      </c>
      <c r="L13" s="13">
        <f t="shared" si="3"/>
        <v>4.801801164586578E-05</v>
      </c>
    </row>
    <row r="14" spans="1:12" ht="14.25">
      <c r="A14">
        <v>2013</v>
      </c>
      <c r="B14" s="8">
        <v>22.12191</v>
      </c>
      <c r="C14" s="8">
        <v>147.379024</v>
      </c>
      <c r="D14" s="8">
        <v>1240.989562</v>
      </c>
      <c r="E14" s="8">
        <v>0.005611</v>
      </c>
      <c r="F14" s="16">
        <f t="shared" si="4"/>
        <v>1410.496107</v>
      </c>
      <c r="G14" s="11">
        <f t="shared" si="0"/>
        <v>1410.490496</v>
      </c>
      <c r="H14" s="11">
        <f t="shared" si="5"/>
        <v>169.50093399999997</v>
      </c>
      <c r="I14" s="17">
        <f t="shared" si="6"/>
        <v>0.9999960219670425</v>
      </c>
      <c r="J14" s="12">
        <f t="shared" si="1"/>
        <v>0.12017114627881775</v>
      </c>
      <c r="K14" s="12">
        <f t="shared" si="2"/>
        <v>0.12017162432549988</v>
      </c>
      <c r="L14" s="13">
        <f t="shared" si="3"/>
        <v>3.9780487822585085E-06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2" ht="14.25">
      <c r="A1" t="s">
        <v>205</v>
      </c>
      <c r="B1" t="s">
        <v>206</v>
      </c>
    </row>
    <row r="2" spans="1:2" ht="14.25">
      <c r="A2" t="s">
        <v>207</v>
      </c>
      <c r="B2" t="s">
        <v>208</v>
      </c>
    </row>
    <row r="3" spans="1:2" ht="14.25">
      <c r="A3" t="s">
        <v>209</v>
      </c>
      <c r="B3" t="s">
        <v>210</v>
      </c>
    </row>
    <row r="4" spans="1:2" ht="14.25">
      <c r="A4" t="s">
        <v>211</v>
      </c>
      <c r="B4" t="s">
        <v>212</v>
      </c>
    </row>
    <row r="5" spans="1:2" ht="14.25">
      <c r="A5" t="s">
        <v>213</v>
      </c>
      <c r="B5" t="s">
        <v>214</v>
      </c>
    </row>
    <row r="6" spans="1:2" ht="14.25">
      <c r="A6" t="s">
        <v>215</v>
      </c>
      <c r="B6" t="s">
        <v>216</v>
      </c>
    </row>
    <row r="7" spans="1:2" ht="14.25">
      <c r="A7" t="s">
        <v>217</v>
      </c>
      <c r="B7" t="s">
        <v>218</v>
      </c>
    </row>
    <row r="8" spans="1:2" ht="14.25">
      <c r="A8" t="s">
        <v>219</v>
      </c>
      <c r="B8" t="s">
        <v>220</v>
      </c>
    </row>
    <row r="9" spans="1:2" ht="14.25">
      <c r="A9" t="s">
        <v>221</v>
      </c>
      <c r="B9" t="s">
        <v>222</v>
      </c>
    </row>
    <row r="10" spans="1:2" ht="14.25">
      <c r="A10" t="s">
        <v>223</v>
      </c>
      <c r="B10" t="s">
        <v>224</v>
      </c>
    </row>
    <row r="11" spans="1:2" ht="14.25">
      <c r="A11" t="s">
        <v>225</v>
      </c>
      <c r="B11" t="s">
        <v>226</v>
      </c>
    </row>
    <row r="12" spans="1:2" ht="14.25">
      <c r="A12" t="s">
        <v>227</v>
      </c>
      <c r="B12" t="s">
        <v>228</v>
      </c>
    </row>
    <row r="13" ht="14.25">
      <c r="A13" t="s">
        <v>229</v>
      </c>
    </row>
    <row r="14" spans="1:2" ht="14.25">
      <c r="A14" t="s">
        <v>230</v>
      </c>
      <c r="B14" t="s">
        <v>231</v>
      </c>
    </row>
    <row r="15" spans="1:2" ht="14.25">
      <c r="A15" t="s">
        <v>232</v>
      </c>
      <c r="B15" t="s">
        <v>233</v>
      </c>
    </row>
    <row r="16" spans="1:2" ht="14.25">
      <c r="A16" t="s">
        <v>234</v>
      </c>
      <c r="B16" t="s">
        <v>235</v>
      </c>
    </row>
    <row r="17" spans="1:2" ht="14.25">
      <c r="A17" t="s">
        <v>236</v>
      </c>
      <c r="B17" t="s">
        <v>237</v>
      </c>
    </row>
    <row r="18" spans="1:2" ht="14.25">
      <c r="A18" t="s">
        <v>238</v>
      </c>
      <c r="B18" t="s">
        <v>239</v>
      </c>
    </row>
    <row r="19" spans="1:2" ht="14.25">
      <c r="A19" t="s">
        <v>240</v>
      </c>
      <c r="B19" t="s">
        <v>241</v>
      </c>
    </row>
    <row r="20" spans="1:2" ht="14.25">
      <c r="A20" t="s">
        <v>242</v>
      </c>
      <c r="B20" t="s">
        <v>243</v>
      </c>
    </row>
    <row r="21" spans="1:2" ht="14.25">
      <c r="A21" t="s">
        <v>244</v>
      </c>
      <c r="B21" t="s">
        <v>245</v>
      </c>
    </row>
    <row r="22" ht="14.25">
      <c r="A22" t="s">
        <v>246</v>
      </c>
    </row>
    <row r="23" spans="1:2" ht="14.25">
      <c r="A23" t="s">
        <v>247</v>
      </c>
      <c r="B23" t="s">
        <v>248</v>
      </c>
    </row>
    <row r="24" ht="14.25">
      <c r="A24" t="s">
        <v>249</v>
      </c>
    </row>
    <row r="25" spans="1:2" ht="14.25">
      <c r="A25" t="s">
        <v>250</v>
      </c>
      <c r="B25" t="s">
        <v>251</v>
      </c>
    </row>
    <row r="26" spans="1:2" ht="14.25">
      <c r="A26" t="s">
        <v>252</v>
      </c>
      <c r="B26" t="s">
        <v>253</v>
      </c>
    </row>
    <row r="27" spans="1:2" ht="14.25">
      <c r="A27" t="s">
        <v>254</v>
      </c>
      <c r="B27" t="s">
        <v>255</v>
      </c>
    </row>
    <row r="28" spans="1:2" ht="14.25">
      <c r="A28" t="s">
        <v>256</v>
      </c>
      <c r="B28" t="s">
        <v>257</v>
      </c>
    </row>
    <row r="29" ht="14.25">
      <c r="A29" t="s">
        <v>258</v>
      </c>
    </row>
    <row r="30" spans="1:2" ht="14.25">
      <c r="A30" t="s">
        <v>259</v>
      </c>
      <c r="B30" t="s">
        <v>260</v>
      </c>
    </row>
    <row r="31" ht="14.25">
      <c r="A31" t="s">
        <v>261</v>
      </c>
    </row>
    <row r="32" spans="1:2" ht="14.25">
      <c r="A32" t="s">
        <v>262</v>
      </c>
      <c r="B32" t="s">
        <v>263</v>
      </c>
    </row>
    <row r="33" ht="14.25">
      <c r="A33" t="s">
        <v>264</v>
      </c>
    </row>
    <row r="34" spans="1:2" ht="14.25">
      <c r="A34" t="s">
        <v>265</v>
      </c>
      <c r="B34" t="s">
        <v>266</v>
      </c>
    </row>
    <row r="35" ht="14.25">
      <c r="A35" t="s">
        <v>267</v>
      </c>
    </row>
    <row r="36" ht="14.25">
      <c r="A36" t="s">
        <v>268</v>
      </c>
    </row>
    <row r="37" spans="1:2" ht="14.25">
      <c r="A37" t="s">
        <v>269</v>
      </c>
      <c r="B37" t="s">
        <v>270</v>
      </c>
    </row>
    <row r="38" spans="1:2" ht="14.25">
      <c r="A38" t="s">
        <v>271</v>
      </c>
      <c r="B38" t="s">
        <v>272</v>
      </c>
    </row>
    <row r="39" spans="1:2" ht="14.25">
      <c r="A39" t="s">
        <v>273</v>
      </c>
      <c r="B39" t="s">
        <v>274</v>
      </c>
    </row>
    <row r="40" spans="1:2" ht="14.25">
      <c r="A40" t="s">
        <v>275</v>
      </c>
      <c r="B40" t="s">
        <v>276</v>
      </c>
    </row>
    <row r="41" spans="1:2" ht="14.25">
      <c r="A41" t="s">
        <v>277</v>
      </c>
      <c r="B41" t="s">
        <v>278</v>
      </c>
    </row>
    <row r="42" spans="1:2" ht="14.25">
      <c r="A42" t="s">
        <v>279</v>
      </c>
      <c r="B42" t="s">
        <v>280</v>
      </c>
    </row>
    <row r="43" spans="1:2" ht="14.25">
      <c r="A43" t="s">
        <v>281</v>
      </c>
      <c r="B43" t="s">
        <v>282</v>
      </c>
    </row>
    <row r="44" ht="14.25">
      <c r="A44" t="s">
        <v>283</v>
      </c>
    </row>
    <row r="45" ht="14.25">
      <c r="A45" t="s">
        <v>284</v>
      </c>
    </row>
    <row r="46" ht="14.25">
      <c r="A46" t="s">
        <v>285</v>
      </c>
    </row>
    <row r="47" ht="14.25">
      <c r="A47" t="s">
        <v>286</v>
      </c>
    </row>
    <row r="48" spans="1:2" ht="14.25">
      <c r="A48" t="s">
        <v>287</v>
      </c>
      <c r="B48" t="s">
        <v>288</v>
      </c>
    </row>
    <row r="49" ht="14.25">
      <c r="A49" t="s">
        <v>289</v>
      </c>
    </row>
    <row r="50" spans="1:2" ht="14.25">
      <c r="A50" t="s">
        <v>290</v>
      </c>
      <c r="B50" t="s">
        <v>291</v>
      </c>
    </row>
    <row r="51" spans="1:2" ht="14.25">
      <c r="A51" t="s">
        <v>292</v>
      </c>
      <c r="B51" t="s">
        <v>293</v>
      </c>
    </row>
    <row r="52" ht="14.25">
      <c r="A52" t="s">
        <v>294</v>
      </c>
    </row>
    <row r="53" ht="14.25">
      <c r="A53" t="s">
        <v>295</v>
      </c>
    </row>
    <row r="54" ht="14.25">
      <c r="A54" t="s">
        <v>296</v>
      </c>
    </row>
    <row r="55" ht="14.25">
      <c r="A55" t="s">
        <v>297</v>
      </c>
    </row>
    <row r="56" ht="14.25">
      <c r="A56" t="s">
        <v>298</v>
      </c>
    </row>
    <row r="57" spans="1:2" ht="14.25">
      <c r="A57" t="s">
        <v>299</v>
      </c>
      <c r="B57" t="s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213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7">
        <v>1.307014</v>
      </c>
      <c r="C3" s="7">
        <v>48.121018</v>
      </c>
      <c r="D3" s="7">
        <v>489.369425</v>
      </c>
      <c r="E3" s="7">
        <v>1050.441148</v>
      </c>
      <c r="F3" s="16">
        <f>SUM(B3:E3)</f>
        <v>1589.238605</v>
      </c>
      <c r="G3" s="11">
        <f aca="true" t="shared" si="0" ref="G3:G15">SUM(B3:D3)</f>
        <v>538.797457</v>
      </c>
      <c r="H3" s="11">
        <f>SUM(B3:C3)</f>
        <v>49.428032</v>
      </c>
      <c r="I3" s="17">
        <f>G3/F3</f>
        <v>0.33902867404860204</v>
      </c>
      <c r="J3" s="12">
        <f aca="true" t="shared" si="1" ref="J3:J15">(B3+C3)/(E3+G3)</f>
        <v>0.031101706090256975</v>
      </c>
      <c r="K3" s="12">
        <f aca="true" t="shared" si="2" ref="K3:K15">(B3+C3)/G3</f>
        <v>0.0917376861338824</v>
      </c>
      <c r="L3" s="13">
        <f aca="true" t="shared" si="3" ref="L3:L15">E3/G3</f>
        <v>1.9496030175212948</v>
      </c>
    </row>
    <row r="4" spans="1:12" ht="14.25">
      <c r="A4">
        <v>2003</v>
      </c>
      <c r="B4" s="7">
        <v>18.500782</v>
      </c>
      <c r="C4" s="7">
        <v>54.203984</v>
      </c>
      <c r="D4" s="7">
        <v>1098.482963</v>
      </c>
      <c r="E4" s="7">
        <v>402.007624</v>
      </c>
      <c r="F4" s="16">
        <f aca="true" t="shared" si="4" ref="F4:F15">SUM(B4:E4)</f>
        <v>1573.195353</v>
      </c>
      <c r="G4" s="11">
        <f t="shared" si="0"/>
        <v>1171.187729</v>
      </c>
      <c r="H4" s="11">
        <f aca="true" t="shared" si="5" ref="H4:H15">SUM(B4:C4)</f>
        <v>72.704766</v>
      </c>
      <c r="I4" s="17">
        <f aca="true" t="shared" si="6" ref="I4:I15">G4/F4</f>
        <v>0.7444642693398548</v>
      </c>
      <c r="J4" s="12">
        <f t="shared" si="1"/>
        <v>0.046214709356569024</v>
      </c>
      <c r="K4" s="12">
        <f t="shared" si="2"/>
        <v>0.06207780716937481</v>
      </c>
      <c r="L4" s="13">
        <f t="shared" si="3"/>
        <v>0.3432478107871296</v>
      </c>
    </row>
    <row r="5" spans="1:12" ht="14.25">
      <c r="A5">
        <v>2004</v>
      </c>
      <c r="B5" s="7">
        <v>26.844173</v>
      </c>
      <c r="C5" s="7">
        <v>158.722618</v>
      </c>
      <c r="D5" s="7">
        <v>1284.506954</v>
      </c>
      <c r="E5" s="7">
        <v>803.126428</v>
      </c>
      <c r="F5" s="16">
        <f t="shared" si="4"/>
        <v>2273.200173</v>
      </c>
      <c r="G5" s="11">
        <f t="shared" si="0"/>
        <v>1470.073745</v>
      </c>
      <c r="H5" s="11">
        <f t="shared" si="5"/>
        <v>185.56679100000002</v>
      </c>
      <c r="I5" s="17">
        <f t="shared" si="6"/>
        <v>0.646697885413191</v>
      </c>
      <c r="J5" s="12">
        <f t="shared" si="1"/>
        <v>0.08163240228646595</v>
      </c>
      <c r="K5" s="12">
        <f t="shared" si="2"/>
        <v>0.1262295797276483</v>
      </c>
      <c r="L5" s="13">
        <f t="shared" si="3"/>
        <v>0.5463171019355904</v>
      </c>
    </row>
    <row r="6" spans="1:12" ht="14.25">
      <c r="A6">
        <v>2005</v>
      </c>
      <c r="B6" s="7">
        <v>2.445404</v>
      </c>
      <c r="C6" s="7">
        <v>2.860249</v>
      </c>
      <c r="D6" s="7">
        <v>1738.903685</v>
      </c>
      <c r="E6" s="7">
        <v>919.697174</v>
      </c>
      <c r="F6" s="16">
        <f t="shared" si="4"/>
        <v>2663.906512</v>
      </c>
      <c r="G6" s="11">
        <f t="shared" si="0"/>
        <v>1744.209338</v>
      </c>
      <c r="H6" s="11">
        <f t="shared" si="5"/>
        <v>5.3056529999999995</v>
      </c>
      <c r="I6" s="17">
        <f t="shared" si="6"/>
        <v>0.6547562124057001</v>
      </c>
      <c r="J6" s="12">
        <f t="shared" si="1"/>
        <v>0.0019916813807465926</v>
      </c>
      <c r="K6" s="12">
        <f t="shared" si="2"/>
        <v>0.003041867099555684</v>
      </c>
      <c r="L6" s="13">
        <f t="shared" si="3"/>
        <v>0.5272860051618414</v>
      </c>
    </row>
    <row r="7" spans="1:12" ht="14.25">
      <c r="A7">
        <v>2006</v>
      </c>
      <c r="B7" s="7">
        <v>37.18081</v>
      </c>
      <c r="C7" s="7">
        <v>41.04457</v>
      </c>
      <c r="D7" s="7">
        <v>1628.515321</v>
      </c>
      <c r="E7" s="7">
        <v>745.262351</v>
      </c>
      <c r="F7" s="16">
        <f t="shared" si="4"/>
        <v>2452.003052</v>
      </c>
      <c r="G7" s="11">
        <f t="shared" si="0"/>
        <v>1706.7407010000002</v>
      </c>
      <c r="H7" s="11">
        <f t="shared" si="5"/>
        <v>78.22538</v>
      </c>
      <c r="I7" s="17">
        <f t="shared" si="6"/>
        <v>0.6960597783954146</v>
      </c>
      <c r="J7" s="12">
        <f t="shared" si="1"/>
        <v>0.03190264381449065</v>
      </c>
      <c r="K7" s="12">
        <f t="shared" si="2"/>
        <v>0.04583319537300939</v>
      </c>
      <c r="L7" s="13">
        <f t="shared" si="3"/>
        <v>0.4366582167773591</v>
      </c>
    </row>
    <row r="8" spans="1:12" ht="14.25">
      <c r="A8">
        <v>2007</v>
      </c>
      <c r="B8" s="7">
        <v>24.57965</v>
      </c>
      <c r="C8" s="7">
        <v>37.300884</v>
      </c>
      <c r="D8" s="7">
        <v>2832.020808</v>
      </c>
      <c r="E8" s="7">
        <v>443.793857</v>
      </c>
      <c r="F8" s="16">
        <f t="shared" si="4"/>
        <v>3337.6951990000002</v>
      </c>
      <c r="G8" s="11">
        <f t="shared" si="0"/>
        <v>2893.901342</v>
      </c>
      <c r="H8" s="11">
        <f t="shared" si="5"/>
        <v>61.880534000000004</v>
      </c>
      <c r="I8" s="17">
        <f t="shared" si="6"/>
        <v>0.8670358344485847</v>
      </c>
      <c r="J8" s="12">
        <f t="shared" si="1"/>
        <v>0.018539899634496253</v>
      </c>
      <c r="K8" s="12">
        <f t="shared" si="2"/>
        <v>0.021383083487301554</v>
      </c>
      <c r="L8" s="13">
        <f t="shared" si="3"/>
        <v>0.15335486754821098</v>
      </c>
    </row>
    <row r="9" spans="1:12" ht="14.25">
      <c r="A9">
        <v>2008</v>
      </c>
      <c r="B9" s="7">
        <v>4.779403</v>
      </c>
      <c r="C9" s="7">
        <v>47.551938</v>
      </c>
      <c r="D9" s="7">
        <v>2670.412931</v>
      </c>
      <c r="E9" s="7">
        <v>984.104141</v>
      </c>
      <c r="F9" s="16">
        <f t="shared" si="4"/>
        <v>3706.8484129999997</v>
      </c>
      <c r="G9" s="11">
        <f t="shared" si="0"/>
        <v>2722.744272</v>
      </c>
      <c r="H9" s="11">
        <f t="shared" si="5"/>
        <v>52.331341</v>
      </c>
      <c r="I9" s="17">
        <f t="shared" si="6"/>
        <v>0.734517295730593</v>
      </c>
      <c r="J9" s="12">
        <f t="shared" si="1"/>
        <v>0.014117475323909343</v>
      </c>
      <c r="K9" s="12">
        <f t="shared" si="2"/>
        <v>0.019220072020043166</v>
      </c>
      <c r="L9" s="13">
        <f t="shared" si="3"/>
        <v>0.3614383293797634</v>
      </c>
    </row>
    <row r="10" spans="1:12" ht="14.25">
      <c r="A10">
        <v>2009</v>
      </c>
      <c r="B10" s="7">
        <v>14.340629</v>
      </c>
      <c r="C10" s="7">
        <v>107.540375</v>
      </c>
      <c r="D10" s="7">
        <v>3657.959874</v>
      </c>
      <c r="E10" s="7" t="s">
        <v>333</v>
      </c>
      <c r="F10" s="16">
        <f t="shared" si="4"/>
        <v>3779.840878</v>
      </c>
      <c r="G10" s="11">
        <f t="shared" si="0"/>
        <v>3779.840878</v>
      </c>
      <c r="H10" s="11">
        <f t="shared" si="5"/>
        <v>121.88100399999999</v>
      </c>
      <c r="I10" s="17">
        <f t="shared" si="6"/>
        <v>1</v>
      </c>
      <c r="J10" s="12" t="e">
        <f t="shared" si="1"/>
        <v>#VALUE!</v>
      </c>
      <c r="K10" s="12">
        <f t="shared" si="2"/>
        <v>0.032245009230253634</v>
      </c>
      <c r="L10" s="13" t="e">
        <f t="shared" si="3"/>
        <v>#VALUE!</v>
      </c>
    </row>
    <row r="11" spans="1:12" ht="14.25">
      <c r="A11">
        <v>2010</v>
      </c>
      <c r="B11" s="7">
        <v>19.08879</v>
      </c>
      <c r="C11" s="7">
        <v>30.421107</v>
      </c>
      <c r="D11" s="7">
        <v>3764.395535</v>
      </c>
      <c r="E11" s="7" t="s">
        <v>333</v>
      </c>
      <c r="F11" s="16">
        <f t="shared" si="4"/>
        <v>3813.905432</v>
      </c>
      <c r="G11" s="11">
        <f t="shared" si="0"/>
        <v>3813.905432</v>
      </c>
      <c r="H11" s="11">
        <f t="shared" si="5"/>
        <v>49.509896999999995</v>
      </c>
      <c r="I11" s="17">
        <f t="shared" si="6"/>
        <v>1</v>
      </c>
      <c r="J11" s="12" t="e">
        <f t="shared" si="1"/>
        <v>#VALUE!</v>
      </c>
      <c r="K11" s="12">
        <f t="shared" si="2"/>
        <v>0.012981417049461859</v>
      </c>
      <c r="L11" s="13" t="e">
        <f t="shared" si="3"/>
        <v>#VALUE!</v>
      </c>
    </row>
    <row r="12" spans="1:12" ht="14.25">
      <c r="A12">
        <v>2011</v>
      </c>
      <c r="B12" s="7">
        <v>5.308928</v>
      </c>
      <c r="C12" s="7">
        <v>78.098731</v>
      </c>
      <c r="D12" s="7">
        <v>3912.359118</v>
      </c>
      <c r="E12" s="7">
        <v>256.654534</v>
      </c>
      <c r="F12" s="16">
        <f t="shared" si="4"/>
        <v>4252.421311</v>
      </c>
      <c r="G12" s="11">
        <f t="shared" si="0"/>
        <v>3995.766777</v>
      </c>
      <c r="H12" s="11">
        <f t="shared" si="5"/>
        <v>83.407659</v>
      </c>
      <c r="I12" s="17">
        <f t="shared" si="6"/>
        <v>0.9396450832996965</v>
      </c>
      <c r="J12" s="12">
        <f t="shared" si="1"/>
        <v>0.019614156947300652</v>
      </c>
      <c r="K12" s="12">
        <f t="shared" si="2"/>
        <v>0.02087400583039584</v>
      </c>
      <c r="L12" s="13">
        <f t="shared" si="3"/>
        <v>0.06423161018238778</v>
      </c>
    </row>
    <row r="13" spans="1:12" ht="14.25">
      <c r="A13">
        <v>2012</v>
      </c>
      <c r="B13" s="7">
        <v>30.2497</v>
      </c>
      <c r="C13" s="7">
        <v>316.188007</v>
      </c>
      <c r="D13" s="7">
        <v>3162.140319</v>
      </c>
      <c r="E13" s="7">
        <v>-165.53416</v>
      </c>
      <c r="F13" s="16">
        <f t="shared" si="4"/>
        <v>3343.043866</v>
      </c>
      <c r="G13" s="11">
        <f t="shared" si="0"/>
        <v>3508.578026</v>
      </c>
      <c r="H13" s="11">
        <f t="shared" si="5"/>
        <v>346.43770700000005</v>
      </c>
      <c r="I13" s="17">
        <f t="shared" si="6"/>
        <v>1.0495159999794033</v>
      </c>
      <c r="J13" s="12">
        <f t="shared" si="1"/>
        <v>0.1036294230307297</v>
      </c>
      <c r="K13" s="12">
        <f t="shared" si="2"/>
        <v>0.09874020313436234</v>
      </c>
      <c r="L13" s="13">
        <f t="shared" si="3"/>
        <v>-0.047179842880313363</v>
      </c>
    </row>
    <row r="14" spans="1:12" ht="14.25">
      <c r="A14">
        <v>2013</v>
      </c>
      <c r="B14" s="7">
        <v>1.18909</v>
      </c>
      <c r="C14" s="7">
        <v>54.26788</v>
      </c>
      <c r="D14" s="7">
        <v>3380.641962</v>
      </c>
      <c r="E14" s="7">
        <v>-157.810804</v>
      </c>
      <c r="F14" s="16">
        <f t="shared" si="4"/>
        <v>3278.288128</v>
      </c>
      <c r="G14" s="11">
        <f t="shared" si="0"/>
        <v>3436.0989320000003</v>
      </c>
      <c r="H14" s="11">
        <f t="shared" si="5"/>
        <v>55.45697</v>
      </c>
      <c r="I14" s="17">
        <f t="shared" si="6"/>
        <v>1.0481381739000093</v>
      </c>
      <c r="J14" s="12">
        <f t="shared" si="1"/>
        <v>0.016916441702100445</v>
      </c>
      <c r="K14" s="12">
        <f t="shared" si="2"/>
        <v>0.016139514925934035</v>
      </c>
      <c r="L14" s="13">
        <f t="shared" si="3"/>
        <v>-0.045927316740017536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217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7">
        <v>22.602767</v>
      </c>
      <c r="C3" s="7">
        <v>39.472748</v>
      </c>
      <c r="D3" s="7">
        <v>37.010389</v>
      </c>
      <c r="E3" s="7">
        <v>772.585776</v>
      </c>
      <c r="F3" s="16">
        <f>SUM(B3:E3)</f>
        <v>871.67168</v>
      </c>
      <c r="G3" s="11">
        <f aca="true" t="shared" si="0" ref="G3:G15">SUM(B3:D3)</f>
        <v>99.085904</v>
      </c>
      <c r="H3" s="11">
        <f>SUM(B3:C3)</f>
        <v>62.075515</v>
      </c>
      <c r="I3" s="17">
        <f>G3/F3</f>
        <v>0.11367342346145741</v>
      </c>
      <c r="J3" s="12">
        <f aca="true" t="shared" si="1" ref="J3:J15">(B3+C3)/(E3+G3)</f>
        <v>0.07121433037723561</v>
      </c>
      <c r="K3" s="12">
        <f aca="true" t="shared" si="2" ref="K3:K15">(B3+C3)/G3</f>
        <v>0.6264817950290892</v>
      </c>
      <c r="L3" s="13">
        <f aca="true" t="shared" si="3" ref="L3:L15">E3/G3</f>
        <v>7.797131022794121</v>
      </c>
    </row>
    <row r="4" spans="1:12" ht="14.25">
      <c r="A4">
        <v>2003</v>
      </c>
      <c r="B4" s="7">
        <v>14.902991</v>
      </c>
      <c r="C4" s="7">
        <v>55.380594</v>
      </c>
      <c r="D4" s="7">
        <v>47.310314</v>
      </c>
      <c r="E4" s="7">
        <v>560.535243</v>
      </c>
      <c r="F4" s="16">
        <f aca="true" t="shared" si="4" ref="F4:F15">SUM(B4:E4)</f>
        <v>678.129142</v>
      </c>
      <c r="G4" s="11">
        <f t="shared" si="0"/>
        <v>117.593899</v>
      </c>
      <c r="H4" s="11">
        <f aca="true" t="shared" si="5" ref="H4:H15">SUM(B4:C4)</f>
        <v>70.283585</v>
      </c>
      <c r="I4" s="17">
        <f aca="true" t="shared" si="6" ref="I4:I15">G4/F4</f>
        <v>0.17340929878515676</v>
      </c>
      <c r="J4" s="12">
        <f t="shared" si="1"/>
        <v>0.1036433632577908</v>
      </c>
      <c r="K4" s="12">
        <f t="shared" si="2"/>
        <v>0.5976805395320722</v>
      </c>
      <c r="L4" s="13">
        <f t="shared" si="3"/>
        <v>4.766703440966781</v>
      </c>
    </row>
    <row r="5" spans="1:12" ht="14.25">
      <c r="A5">
        <v>2004</v>
      </c>
      <c r="B5" s="7">
        <v>18.041452</v>
      </c>
      <c r="C5" s="7">
        <v>120.829383</v>
      </c>
      <c r="D5" s="7">
        <v>55.803828</v>
      </c>
      <c r="E5" s="7">
        <v>1472.110888</v>
      </c>
      <c r="F5" s="16">
        <f t="shared" si="4"/>
        <v>1666.785551</v>
      </c>
      <c r="G5" s="11">
        <f t="shared" si="0"/>
        <v>194.674663</v>
      </c>
      <c r="H5" s="11">
        <f t="shared" si="5"/>
        <v>138.870835</v>
      </c>
      <c r="I5" s="17">
        <f t="shared" si="6"/>
        <v>0.11679646663795684</v>
      </c>
      <c r="J5" s="12">
        <f t="shared" si="1"/>
        <v>0.08331655797992936</v>
      </c>
      <c r="K5" s="12">
        <f t="shared" si="2"/>
        <v>0.7133482748086226</v>
      </c>
      <c r="L5" s="13">
        <f t="shared" si="3"/>
        <v>7.561902845055907</v>
      </c>
    </row>
    <row r="6" spans="1:12" ht="14.25">
      <c r="A6">
        <v>2005</v>
      </c>
      <c r="B6" s="7">
        <v>1.057687</v>
      </c>
      <c r="C6" s="7">
        <v>158.22551</v>
      </c>
      <c r="D6" s="7">
        <v>1382.826176</v>
      </c>
      <c r="E6" s="7" t="s">
        <v>333</v>
      </c>
      <c r="F6" s="16">
        <f t="shared" si="4"/>
        <v>1542.109373</v>
      </c>
      <c r="G6" s="11">
        <f t="shared" si="0"/>
        <v>1542.109373</v>
      </c>
      <c r="H6" s="11">
        <f t="shared" si="5"/>
        <v>159.283197</v>
      </c>
      <c r="I6" s="17">
        <f t="shared" si="6"/>
        <v>1</v>
      </c>
      <c r="J6" s="12" t="e">
        <f t="shared" si="1"/>
        <v>#VALUE!</v>
      </c>
      <c r="K6" s="12">
        <f t="shared" si="2"/>
        <v>0.10328916987913282</v>
      </c>
      <c r="L6" s="13" t="e">
        <f t="shared" si="3"/>
        <v>#VALUE!</v>
      </c>
    </row>
    <row r="7" spans="1:12" ht="14.25">
      <c r="A7">
        <v>2006</v>
      </c>
      <c r="B7" s="7">
        <v>5.935219</v>
      </c>
      <c r="C7" s="7">
        <v>133.903247</v>
      </c>
      <c r="D7" s="7">
        <v>1230.445905</v>
      </c>
      <c r="E7" s="7" t="s">
        <v>333</v>
      </c>
      <c r="F7" s="16">
        <f t="shared" si="4"/>
        <v>1370.284371</v>
      </c>
      <c r="G7" s="11">
        <f t="shared" si="0"/>
        <v>1370.284371</v>
      </c>
      <c r="H7" s="11">
        <f t="shared" si="5"/>
        <v>139.83846599999998</v>
      </c>
      <c r="I7" s="17">
        <f t="shared" si="6"/>
        <v>1</v>
      </c>
      <c r="J7" s="12" t="e">
        <f t="shared" si="1"/>
        <v>#VALUE!</v>
      </c>
      <c r="K7" s="12">
        <f t="shared" si="2"/>
        <v>0.10205069032346133</v>
      </c>
      <c r="L7" s="13" t="e">
        <f t="shared" si="3"/>
        <v>#VALUE!</v>
      </c>
    </row>
    <row r="8" spans="1:12" ht="14.25">
      <c r="A8">
        <v>2007</v>
      </c>
      <c r="B8" s="7">
        <v>7.425495</v>
      </c>
      <c r="C8" s="7">
        <v>95.410466</v>
      </c>
      <c r="D8" s="7">
        <v>1378.357038</v>
      </c>
      <c r="E8" s="7" t="s">
        <v>333</v>
      </c>
      <c r="F8" s="16">
        <f t="shared" si="4"/>
        <v>1481.192999</v>
      </c>
      <c r="G8" s="11">
        <f t="shared" si="0"/>
        <v>1481.192999</v>
      </c>
      <c r="H8" s="11">
        <f t="shared" si="5"/>
        <v>102.835961</v>
      </c>
      <c r="I8" s="17">
        <f t="shared" si="6"/>
        <v>1</v>
      </c>
      <c r="J8" s="12" t="e">
        <f t="shared" si="1"/>
        <v>#VALUE!</v>
      </c>
      <c r="K8" s="12">
        <f t="shared" si="2"/>
        <v>0.06942779304886519</v>
      </c>
      <c r="L8" s="13" t="e">
        <f t="shared" si="3"/>
        <v>#VALUE!</v>
      </c>
    </row>
    <row r="9" spans="1:12" ht="14.25">
      <c r="A9">
        <v>2008</v>
      </c>
      <c r="B9" s="7">
        <v>2.31911</v>
      </c>
      <c r="C9" s="7">
        <v>160.139331</v>
      </c>
      <c r="D9" s="7">
        <v>1407.681277</v>
      </c>
      <c r="E9" s="7" t="s">
        <v>333</v>
      </c>
      <c r="F9" s="16">
        <f t="shared" si="4"/>
        <v>1570.139718</v>
      </c>
      <c r="G9" s="11">
        <f t="shared" si="0"/>
        <v>1570.139718</v>
      </c>
      <c r="H9" s="11">
        <f t="shared" si="5"/>
        <v>162.458441</v>
      </c>
      <c r="I9" s="17">
        <f t="shared" si="6"/>
        <v>1</v>
      </c>
      <c r="J9" s="12" t="e">
        <f t="shared" si="1"/>
        <v>#VALUE!</v>
      </c>
      <c r="K9" s="12">
        <f t="shared" si="2"/>
        <v>0.10346750619552189</v>
      </c>
      <c r="L9" s="13" t="e">
        <f t="shared" si="3"/>
        <v>#VALUE!</v>
      </c>
    </row>
    <row r="10" spans="1:12" ht="14.25">
      <c r="A10">
        <v>2009</v>
      </c>
      <c r="B10" s="7">
        <v>1.226036</v>
      </c>
      <c r="C10" s="7">
        <v>119.380155</v>
      </c>
      <c r="D10" s="7">
        <v>1498.247066</v>
      </c>
      <c r="E10" s="7">
        <v>322.082481</v>
      </c>
      <c r="F10" s="16">
        <f t="shared" si="4"/>
        <v>1940.935738</v>
      </c>
      <c r="G10" s="11">
        <f t="shared" si="0"/>
        <v>1618.853257</v>
      </c>
      <c r="H10" s="11">
        <f t="shared" si="5"/>
        <v>120.606191</v>
      </c>
      <c r="I10" s="17">
        <f t="shared" si="6"/>
        <v>0.8340581428358449</v>
      </c>
      <c r="J10" s="12">
        <f t="shared" si="1"/>
        <v>0.06213816801800782</v>
      </c>
      <c r="K10" s="12">
        <f t="shared" si="2"/>
        <v>0.07450100277989558</v>
      </c>
      <c r="L10" s="13">
        <f t="shared" si="3"/>
        <v>0.19895718133024085</v>
      </c>
    </row>
    <row r="11" spans="1:12" ht="14.25">
      <c r="A11">
        <v>2010</v>
      </c>
      <c r="B11" s="7">
        <v>2.709743</v>
      </c>
      <c r="C11" s="7">
        <v>250.065453</v>
      </c>
      <c r="D11" s="7">
        <v>1268.529223</v>
      </c>
      <c r="E11" s="7">
        <v>142.819687</v>
      </c>
      <c r="F11" s="16">
        <f t="shared" si="4"/>
        <v>1664.124106</v>
      </c>
      <c r="G11" s="11">
        <f t="shared" si="0"/>
        <v>1521.304419</v>
      </c>
      <c r="H11" s="11">
        <f t="shared" si="5"/>
        <v>252.775196</v>
      </c>
      <c r="I11" s="17">
        <f t="shared" si="6"/>
        <v>0.9141772620893697</v>
      </c>
      <c r="J11" s="12">
        <f t="shared" si="1"/>
        <v>0.15189684176115167</v>
      </c>
      <c r="K11" s="12">
        <f t="shared" si="2"/>
        <v>0.16615688013721597</v>
      </c>
      <c r="L11" s="13">
        <f t="shared" si="3"/>
        <v>0.09387975556784338</v>
      </c>
    </row>
    <row r="12" spans="1:12" ht="14.25">
      <c r="A12">
        <v>2011</v>
      </c>
      <c r="B12" s="7">
        <v>0.839489</v>
      </c>
      <c r="C12" s="7">
        <v>162.62835</v>
      </c>
      <c r="D12" s="7">
        <v>1340.38803</v>
      </c>
      <c r="E12" s="7">
        <v>617.284532</v>
      </c>
      <c r="F12" s="16">
        <f t="shared" si="4"/>
        <v>2121.140401</v>
      </c>
      <c r="G12" s="11">
        <f t="shared" si="0"/>
        <v>1503.855869</v>
      </c>
      <c r="H12" s="11">
        <f t="shared" si="5"/>
        <v>163.467839</v>
      </c>
      <c r="I12" s="17">
        <f t="shared" si="6"/>
        <v>0.708984595404913</v>
      </c>
      <c r="J12" s="12">
        <f t="shared" si="1"/>
        <v>0.07706601549003261</v>
      </c>
      <c r="K12" s="12">
        <f t="shared" si="2"/>
        <v>0.10869913957159946</v>
      </c>
      <c r="L12" s="13">
        <f t="shared" si="3"/>
        <v>0.41046788108122884</v>
      </c>
    </row>
    <row r="13" spans="1:12" ht="14.25">
      <c r="A13">
        <v>2012</v>
      </c>
      <c r="B13" s="7" t="s">
        <v>333</v>
      </c>
      <c r="C13" s="7">
        <v>120.671686</v>
      </c>
      <c r="D13" s="7">
        <v>1148.506886</v>
      </c>
      <c r="E13" s="7">
        <v>659.392907</v>
      </c>
      <c r="F13" s="16">
        <f t="shared" si="4"/>
        <v>1928.5714789999997</v>
      </c>
      <c r="G13" s="11">
        <f t="shared" si="0"/>
        <v>1269.1785719999998</v>
      </c>
      <c r="H13" s="11">
        <f t="shared" si="5"/>
        <v>120.671686</v>
      </c>
      <c r="I13" s="17">
        <f t="shared" si="6"/>
        <v>0.6580925756809867</v>
      </c>
      <c r="J13" s="12" t="e">
        <f t="shared" si="1"/>
        <v>#VALUE!</v>
      </c>
      <c r="K13" s="12" t="e">
        <f t="shared" si="2"/>
        <v>#VALUE!</v>
      </c>
      <c r="L13" s="13">
        <f t="shared" si="3"/>
        <v>0.5195430505582158</v>
      </c>
    </row>
    <row r="14" spans="1:12" ht="14.25">
      <c r="A14">
        <v>2013</v>
      </c>
      <c r="B14" s="7">
        <v>0.195838</v>
      </c>
      <c r="C14" s="7">
        <v>249.2938</v>
      </c>
      <c r="D14" s="7">
        <v>1106.375727</v>
      </c>
      <c r="E14" s="7">
        <v>674.082476</v>
      </c>
      <c r="F14" s="16">
        <f t="shared" si="4"/>
        <v>2029.9478410000002</v>
      </c>
      <c r="G14" s="11">
        <f t="shared" si="0"/>
        <v>1355.865365</v>
      </c>
      <c r="H14" s="11">
        <f t="shared" si="5"/>
        <v>249.489638</v>
      </c>
      <c r="I14" s="17">
        <f t="shared" si="6"/>
        <v>0.6679311347882066</v>
      </c>
      <c r="J14" s="12">
        <f t="shared" si="1"/>
        <v>0.12290445742541618</v>
      </c>
      <c r="K14" s="12">
        <f t="shared" si="2"/>
        <v>0.18400767837299242</v>
      </c>
      <c r="L14" s="13">
        <f t="shared" si="3"/>
        <v>0.49716033272964383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221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8">
        <v>4.616908</v>
      </c>
      <c r="C3" s="8">
        <v>4.726228</v>
      </c>
      <c r="D3" s="8" t="s">
        <v>333</v>
      </c>
      <c r="E3" s="8">
        <v>288.895224</v>
      </c>
      <c r="F3" s="16">
        <f>SUM(B3:E3)</f>
        <v>298.23836</v>
      </c>
      <c r="G3" s="11">
        <f aca="true" t="shared" si="0" ref="G3:G15">SUM(B3:D3)</f>
        <v>9.343136</v>
      </c>
      <c r="H3" s="11">
        <f>SUM(B3:C3)</f>
        <v>9.343136</v>
      </c>
      <c r="I3" s="17">
        <f>G3/F3</f>
        <v>0.03132774737629324</v>
      </c>
      <c r="J3" s="12">
        <f aca="true" t="shared" si="1" ref="J3:J15">(B3+C3)/(E3+G3)</f>
        <v>0.03132774737629324</v>
      </c>
      <c r="K3" s="12">
        <f aca="true" t="shared" si="2" ref="K3:K15">(B3+C3)/G3</f>
        <v>1</v>
      </c>
      <c r="L3" s="13">
        <f aca="true" t="shared" si="3" ref="L3:L15">E3/G3</f>
        <v>30.920584266353394</v>
      </c>
    </row>
    <row r="4" spans="1:12" ht="14.25">
      <c r="A4">
        <v>2003</v>
      </c>
      <c r="B4" s="8">
        <v>3.076123</v>
      </c>
      <c r="C4" s="8">
        <v>0.316348</v>
      </c>
      <c r="D4" s="8">
        <v>4.842391</v>
      </c>
      <c r="E4" s="8">
        <v>378.298723</v>
      </c>
      <c r="F4" s="16">
        <f aca="true" t="shared" si="4" ref="F4:F15">SUM(B4:E4)</f>
        <v>386.533585</v>
      </c>
      <c r="G4" s="11">
        <f t="shared" si="0"/>
        <v>8.234862</v>
      </c>
      <c r="H4" s="11">
        <f aca="true" t="shared" si="5" ref="H4:H15">SUM(B4:C4)</f>
        <v>3.392471</v>
      </c>
      <c r="I4" s="17">
        <f aca="true" t="shared" si="6" ref="I4:I15">G4/F4</f>
        <v>0.021304389371495362</v>
      </c>
      <c r="J4" s="12">
        <f t="shared" si="1"/>
        <v>0.00877665261609803</v>
      </c>
      <c r="K4" s="12">
        <f t="shared" si="2"/>
        <v>0.41196452350992646</v>
      </c>
      <c r="L4" s="13">
        <f t="shared" si="3"/>
        <v>45.93868397551775</v>
      </c>
    </row>
    <row r="5" spans="1:12" ht="14.25">
      <c r="A5">
        <v>2004</v>
      </c>
      <c r="B5" s="8">
        <v>15.716121</v>
      </c>
      <c r="C5" s="8" t="s">
        <v>333</v>
      </c>
      <c r="D5" s="8">
        <v>1.087837</v>
      </c>
      <c r="E5" s="8">
        <v>411.787128</v>
      </c>
      <c r="F5" s="16">
        <f t="shared" si="4"/>
        <v>428.591086</v>
      </c>
      <c r="G5" s="11">
        <f t="shared" si="0"/>
        <v>16.803957999999998</v>
      </c>
      <c r="H5" s="11">
        <f t="shared" si="5"/>
        <v>15.716121</v>
      </c>
      <c r="I5" s="17">
        <f t="shared" si="6"/>
        <v>0.039207436992751636</v>
      </c>
      <c r="J5" s="12" t="e">
        <f t="shared" si="1"/>
        <v>#VALUE!</v>
      </c>
      <c r="K5" s="12" t="e">
        <f t="shared" si="2"/>
        <v>#VALUE!</v>
      </c>
      <c r="L5" s="13">
        <f t="shared" si="3"/>
        <v>24.505365224073998</v>
      </c>
    </row>
    <row r="6" spans="1:12" ht="14.25">
      <c r="A6">
        <v>2005</v>
      </c>
      <c r="B6" s="8">
        <v>2.786565</v>
      </c>
      <c r="C6" s="8" t="s">
        <v>333</v>
      </c>
      <c r="D6" s="8">
        <v>28.238713</v>
      </c>
      <c r="E6" s="8">
        <v>649.525928</v>
      </c>
      <c r="F6" s="16">
        <f t="shared" si="4"/>
        <v>680.551206</v>
      </c>
      <c r="G6" s="11">
        <f t="shared" si="0"/>
        <v>31.025278</v>
      </c>
      <c r="H6" s="11">
        <f t="shared" si="5"/>
        <v>2.786565</v>
      </c>
      <c r="I6" s="17">
        <f t="shared" si="6"/>
        <v>0.04558845495602575</v>
      </c>
      <c r="J6" s="12" t="e">
        <f t="shared" si="1"/>
        <v>#VALUE!</v>
      </c>
      <c r="K6" s="12" t="e">
        <f t="shared" si="2"/>
        <v>#VALUE!</v>
      </c>
      <c r="L6" s="13">
        <f t="shared" si="3"/>
        <v>20.93537817775557</v>
      </c>
    </row>
    <row r="7" spans="1:12" ht="14.25">
      <c r="A7">
        <v>2006</v>
      </c>
      <c r="B7" s="8">
        <v>3.153696</v>
      </c>
      <c r="C7" s="8" t="s">
        <v>333</v>
      </c>
      <c r="D7" s="8">
        <v>580.455874</v>
      </c>
      <c r="E7" s="8">
        <v>16.05955</v>
      </c>
      <c r="F7" s="16">
        <f t="shared" si="4"/>
        <v>599.66912</v>
      </c>
      <c r="G7" s="11">
        <f t="shared" si="0"/>
        <v>583.60957</v>
      </c>
      <c r="H7" s="11">
        <f t="shared" si="5"/>
        <v>3.153696</v>
      </c>
      <c r="I7" s="17">
        <f t="shared" si="6"/>
        <v>0.9732193146780677</v>
      </c>
      <c r="J7" s="12" t="e">
        <f t="shared" si="1"/>
        <v>#VALUE!</v>
      </c>
      <c r="K7" s="12" t="e">
        <f t="shared" si="2"/>
        <v>#VALUE!</v>
      </c>
      <c r="L7" s="13">
        <f t="shared" si="3"/>
        <v>0.027517626210276164</v>
      </c>
    </row>
    <row r="8" spans="1:12" ht="14.25">
      <c r="A8">
        <v>2007</v>
      </c>
      <c r="B8" s="8">
        <v>1.241302</v>
      </c>
      <c r="C8" s="8">
        <v>48.84346</v>
      </c>
      <c r="D8" s="8">
        <v>610.857832</v>
      </c>
      <c r="E8" s="8" t="s">
        <v>333</v>
      </c>
      <c r="F8" s="16">
        <f t="shared" si="4"/>
        <v>660.942594</v>
      </c>
      <c r="G8" s="11">
        <f t="shared" si="0"/>
        <v>660.942594</v>
      </c>
      <c r="H8" s="11">
        <f t="shared" si="5"/>
        <v>50.084762</v>
      </c>
      <c r="I8" s="17">
        <f t="shared" si="6"/>
        <v>1</v>
      </c>
      <c r="J8" s="12" t="e">
        <f t="shared" si="1"/>
        <v>#VALUE!</v>
      </c>
      <c r="K8" s="12">
        <f t="shared" si="2"/>
        <v>0.07577777927261259</v>
      </c>
      <c r="L8" s="13" t="e">
        <f t="shared" si="3"/>
        <v>#VALUE!</v>
      </c>
    </row>
    <row r="9" spans="1:12" ht="14.25">
      <c r="A9">
        <v>2008</v>
      </c>
      <c r="B9" s="8">
        <v>14.769268</v>
      </c>
      <c r="C9" s="8">
        <v>113.123974</v>
      </c>
      <c r="D9" s="8">
        <v>788.250324</v>
      </c>
      <c r="E9" s="8" t="s">
        <v>333</v>
      </c>
      <c r="F9" s="16">
        <f t="shared" si="4"/>
        <v>916.143566</v>
      </c>
      <c r="G9" s="11">
        <f t="shared" si="0"/>
        <v>916.143566</v>
      </c>
      <c r="H9" s="11">
        <f t="shared" si="5"/>
        <v>127.893242</v>
      </c>
      <c r="I9" s="17">
        <f t="shared" si="6"/>
        <v>1</v>
      </c>
      <c r="J9" s="12" t="e">
        <f t="shared" si="1"/>
        <v>#VALUE!</v>
      </c>
      <c r="K9" s="12">
        <f t="shared" si="2"/>
        <v>0.1395995635906698</v>
      </c>
      <c r="L9" s="13" t="e">
        <f t="shared" si="3"/>
        <v>#VALUE!</v>
      </c>
    </row>
    <row r="10" spans="1:12" ht="14.25">
      <c r="A10">
        <v>2009</v>
      </c>
      <c r="B10" s="8">
        <v>2.928917</v>
      </c>
      <c r="C10" s="8">
        <v>114.097886</v>
      </c>
      <c r="D10" s="8">
        <v>1150.375037</v>
      </c>
      <c r="E10" s="8" t="s">
        <v>333</v>
      </c>
      <c r="F10" s="16">
        <f t="shared" si="4"/>
        <v>1267.40184</v>
      </c>
      <c r="G10" s="11">
        <f t="shared" si="0"/>
        <v>1267.40184</v>
      </c>
      <c r="H10" s="11">
        <f t="shared" si="5"/>
        <v>117.026803</v>
      </c>
      <c r="I10" s="17">
        <f t="shared" si="6"/>
        <v>1</v>
      </c>
      <c r="J10" s="12" t="e">
        <f t="shared" si="1"/>
        <v>#VALUE!</v>
      </c>
      <c r="K10" s="12">
        <f t="shared" si="2"/>
        <v>0.09233598950747933</v>
      </c>
      <c r="L10" s="13" t="e">
        <f t="shared" si="3"/>
        <v>#VALUE!</v>
      </c>
    </row>
    <row r="11" spans="1:12" ht="14.25">
      <c r="A11">
        <v>2010</v>
      </c>
      <c r="B11" s="8">
        <v>14.117141</v>
      </c>
      <c r="C11" s="8">
        <v>104.834311</v>
      </c>
      <c r="D11" s="8">
        <v>959.002209</v>
      </c>
      <c r="E11" s="8" t="s">
        <v>333</v>
      </c>
      <c r="F11" s="16">
        <f t="shared" si="4"/>
        <v>1077.953661</v>
      </c>
      <c r="G11" s="11">
        <f t="shared" si="0"/>
        <v>1077.953661</v>
      </c>
      <c r="H11" s="11">
        <f t="shared" si="5"/>
        <v>118.951452</v>
      </c>
      <c r="I11" s="17">
        <f t="shared" si="6"/>
        <v>1</v>
      </c>
      <c r="J11" s="12" t="e">
        <f t="shared" si="1"/>
        <v>#VALUE!</v>
      </c>
      <c r="K11" s="12">
        <f t="shared" si="2"/>
        <v>0.11034931862437453</v>
      </c>
      <c r="L11" s="13" t="e">
        <f t="shared" si="3"/>
        <v>#VALUE!</v>
      </c>
    </row>
    <row r="12" spans="1:12" ht="14.25">
      <c r="A12">
        <v>2011</v>
      </c>
      <c r="B12" s="8">
        <v>9.470385</v>
      </c>
      <c r="C12" s="8">
        <v>184.310986</v>
      </c>
      <c r="D12" s="8">
        <v>988.087363</v>
      </c>
      <c r="E12" s="8" t="s">
        <v>333</v>
      </c>
      <c r="F12" s="16">
        <f t="shared" si="4"/>
        <v>1181.868734</v>
      </c>
      <c r="G12" s="11">
        <f t="shared" si="0"/>
        <v>1181.868734</v>
      </c>
      <c r="H12" s="11">
        <f t="shared" si="5"/>
        <v>193.781371</v>
      </c>
      <c r="I12" s="17">
        <f t="shared" si="6"/>
        <v>1</v>
      </c>
      <c r="J12" s="12" t="e">
        <f t="shared" si="1"/>
        <v>#VALUE!</v>
      </c>
      <c r="K12" s="12">
        <f t="shared" si="2"/>
        <v>0.16396183892956764</v>
      </c>
      <c r="L12" s="13" t="e">
        <f t="shared" si="3"/>
        <v>#VALUE!</v>
      </c>
    </row>
    <row r="13" spans="1:12" ht="14.25">
      <c r="A13">
        <v>2012</v>
      </c>
      <c r="B13" s="8">
        <v>1.461386</v>
      </c>
      <c r="C13" s="8">
        <v>41.855999</v>
      </c>
      <c r="D13" s="8">
        <v>772.253748</v>
      </c>
      <c r="E13" s="8">
        <v>1.246503</v>
      </c>
      <c r="F13" s="16">
        <f t="shared" si="4"/>
        <v>816.8176359999999</v>
      </c>
      <c r="G13" s="11">
        <f t="shared" si="0"/>
        <v>815.5711329999999</v>
      </c>
      <c r="H13" s="11">
        <f t="shared" si="5"/>
        <v>43.317384999999994</v>
      </c>
      <c r="I13" s="17">
        <f t="shared" si="6"/>
        <v>0.9984739519017928</v>
      </c>
      <c r="J13" s="12">
        <f t="shared" si="1"/>
        <v>0.05303189242108872</v>
      </c>
      <c r="K13" s="12">
        <f t="shared" si="2"/>
        <v>0.053112945330300206</v>
      </c>
      <c r="L13" s="13">
        <f t="shared" si="3"/>
        <v>0.00152838048033267</v>
      </c>
    </row>
    <row r="14" spans="1:12" ht="14.25">
      <c r="A14">
        <v>2013</v>
      </c>
      <c r="B14" s="8">
        <v>8.671684</v>
      </c>
      <c r="C14" s="8">
        <v>10.949279</v>
      </c>
      <c r="D14" s="8">
        <v>846.312748</v>
      </c>
      <c r="E14" s="8" t="s">
        <v>333</v>
      </c>
      <c r="F14" s="16">
        <f t="shared" si="4"/>
        <v>865.933711</v>
      </c>
      <c r="G14" s="11">
        <f t="shared" si="0"/>
        <v>865.933711</v>
      </c>
      <c r="H14" s="11">
        <f t="shared" si="5"/>
        <v>19.620963000000003</v>
      </c>
      <c r="I14" s="17">
        <f t="shared" si="6"/>
        <v>1</v>
      </c>
      <c r="J14" s="12" t="e">
        <f t="shared" si="1"/>
        <v>#VALUE!</v>
      </c>
      <c r="K14" s="12">
        <f t="shared" si="2"/>
        <v>0.02265873559460027</v>
      </c>
      <c r="L14" s="13" t="e">
        <f t="shared" si="3"/>
        <v>#VALUE!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223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7">
        <v>24.588745</v>
      </c>
      <c r="C3" s="7">
        <v>47.987937</v>
      </c>
      <c r="D3" s="7">
        <v>559.540102</v>
      </c>
      <c r="E3" s="7">
        <v>3531.970528</v>
      </c>
      <c r="F3" s="16">
        <f>SUM(B3:E3)</f>
        <v>4164.087312</v>
      </c>
      <c r="G3" s="11">
        <f aca="true" t="shared" si="0" ref="G3:G15">SUM(B3:D3)</f>
        <v>632.116784</v>
      </c>
      <c r="H3" s="11">
        <f>SUM(B3:C3)</f>
        <v>72.576682</v>
      </c>
      <c r="I3" s="17">
        <f>G3/F3</f>
        <v>0.15180200044758335</v>
      </c>
      <c r="J3" s="12">
        <f aca="true" t="shared" si="1" ref="J3:J15">(B3+C3)/(E3+G3)</f>
        <v>0.017429193136956973</v>
      </c>
      <c r="K3" s="12">
        <f aca="true" t="shared" si="2" ref="K3:K15">(B3+C3)/G3</f>
        <v>0.11481530602737484</v>
      </c>
      <c r="L3" s="13">
        <f aca="true" t="shared" si="3" ref="L3:L15">E3/G3</f>
        <v>5.587528471637607</v>
      </c>
    </row>
    <row r="4" spans="1:12" ht="14.25">
      <c r="A4">
        <v>2003</v>
      </c>
      <c r="B4" s="7">
        <v>9.317397</v>
      </c>
      <c r="C4" s="7">
        <v>44.319286</v>
      </c>
      <c r="D4" s="7">
        <v>757.680485</v>
      </c>
      <c r="E4" s="7">
        <v>5720.640161</v>
      </c>
      <c r="F4" s="16">
        <f aca="true" t="shared" si="4" ref="F4:F15">SUM(B4:E4)</f>
        <v>6531.957329</v>
      </c>
      <c r="G4" s="11">
        <f t="shared" si="0"/>
        <v>811.3171679999999</v>
      </c>
      <c r="H4" s="11">
        <f aca="true" t="shared" si="5" ref="H4:H15">SUM(B4:C4)</f>
        <v>53.636683</v>
      </c>
      <c r="I4" s="17">
        <f aca="true" t="shared" si="6" ref="I4:I15">G4/F4</f>
        <v>0.12420735885673756</v>
      </c>
      <c r="J4" s="12">
        <f t="shared" si="1"/>
        <v>0.008211425809820993</v>
      </c>
      <c r="K4" s="12">
        <f t="shared" si="2"/>
        <v>0.0661106224736021</v>
      </c>
      <c r="L4" s="13">
        <f t="shared" si="3"/>
        <v>7.051052765347128</v>
      </c>
    </row>
    <row r="5" spans="1:12" ht="14.25">
      <c r="A5">
        <v>2004</v>
      </c>
      <c r="B5" s="7">
        <v>38.955679</v>
      </c>
      <c r="C5" s="7">
        <v>65.145982</v>
      </c>
      <c r="D5" s="7">
        <v>1184.469501</v>
      </c>
      <c r="E5" s="7">
        <v>5000.013275</v>
      </c>
      <c r="F5" s="16">
        <f t="shared" si="4"/>
        <v>6288.584437</v>
      </c>
      <c r="G5" s="11">
        <f t="shared" si="0"/>
        <v>1288.571162</v>
      </c>
      <c r="H5" s="11">
        <f t="shared" si="5"/>
        <v>104.10166100000001</v>
      </c>
      <c r="I5" s="17">
        <f t="shared" si="6"/>
        <v>0.20490639426234994</v>
      </c>
      <c r="J5" s="12">
        <f t="shared" si="1"/>
        <v>0.016554069050500372</v>
      </c>
      <c r="K5" s="12">
        <f t="shared" si="2"/>
        <v>0.08078844542696666</v>
      </c>
      <c r="L5" s="13">
        <f t="shared" si="3"/>
        <v>3.8802771802214213</v>
      </c>
    </row>
    <row r="6" spans="1:12" ht="14.25">
      <c r="A6">
        <v>2005</v>
      </c>
      <c r="B6" s="7">
        <v>17.30798</v>
      </c>
      <c r="C6" s="7">
        <v>47.852349</v>
      </c>
      <c r="D6" s="7">
        <v>1192.734278</v>
      </c>
      <c r="E6" s="7">
        <v>6682.085339</v>
      </c>
      <c r="F6" s="16">
        <f t="shared" si="4"/>
        <v>7939.979946</v>
      </c>
      <c r="G6" s="11">
        <f t="shared" si="0"/>
        <v>1257.894607</v>
      </c>
      <c r="H6" s="11">
        <f t="shared" si="5"/>
        <v>65.16032899999999</v>
      </c>
      <c r="I6" s="17">
        <f t="shared" si="6"/>
        <v>0.15842541360998041</v>
      </c>
      <c r="J6" s="12">
        <f t="shared" si="1"/>
        <v>0.008206611281534337</v>
      </c>
      <c r="K6" s="12">
        <f t="shared" si="2"/>
        <v>0.05180110371520179</v>
      </c>
      <c r="L6" s="13">
        <f t="shared" si="3"/>
        <v>5.312118600250904</v>
      </c>
    </row>
    <row r="7" spans="1:12" ht="14.25">
      <c r="A7">
        <v>2006</v>
      </c>
      <c r="B7" s="7">
        <v>117.379188</v>
      </c>
      <c r="C7" s="7">
        <v>13.397765</v>
      </c>
      <c r="D7" s="7">
        <v>2188.530481</v>
      </c>
      <c r="E7" s="7">
        <v>7123.454032</v>
      </c>
      <c r="F7" s="16">
        <f t="shared" si="4"/>
        <v>9442.761466</v>
      </c>
      <c r="G7" s="11">
        <f t="shared" si="0"/>
        <v>2319.307434</v>
      </c>
      <c r="H7" s="11">
        <f t="shared" si="5"/>
        <v>130.776953</v>
      </c>
      <c r="I7" s="17">
        <f t="shared" si="6"/>
        <v>0.24561749678322328</v>
      </c>
      <c r="J7" s="12">
        <f t="shared" si="1"/>
        <v>0.01384943943261523</v>
      </c>
      <c r="K7" s="12">
        <f t="shared" si="2"/>
        <v>0.05638620869440114</v>
      </c>
      <c r="L7" s="13">
        <f t="shared" si="3"/>
        <v>3.071371189335825</v>
      </c>
    </row>
    <row r="8" spans="1:12" ht="14.25">
      <c r="A8">
        <v>2007</v>
      </c>
      <c r="B8" s="7">
        <v>79.3842</v>
      </c>
      <c r="C8" s="7">
        <v>89.511697</v>
      </c>
      <c r="D8" s="7">
        <v>2391.277117</v>
      </c>
      <c r="E8" s="7">
        <v>5667.406037</v>
      </c>
      <c r="F8" s="16">
        <f t="shared" si="4"/>
        <v>8227.579051</v>
      </c>
      <c r="G8" s="11">
        <f t="shared" si="0"/>
        <v>2560.173014</v>
      </c>
      <c r="H8" s="11">
        <f t="shared" si="5"/>
        <v>168.895897</v>
      </c>
      <c r="I8" s="17">
        <f t="shared" si="6"/>
        <v>0.3111696646279965</v>
      </c>
      <c r="J8" s="12">
        <f t="shared" si="1"/>
        <v>0.020528018746835616</v>
      </c>
      <c r="K8" s="12">
        <f t="shared" si="2"/>
        <v>0.06597050124206957</v>
      </c>
      <c r="L8" s="13">
        <f t="shared" si="3"/>
        <v>2.2136808746941976</v>
      </c>
    </row>
    <row r="9" spans="1:12" ht="14.25">
      <c r="A9">
        <v>2008</v>
      </c>
      <c r="B9" s="7">
        <v>40.981002</v>
      </c>
      <c r="C9" s="7">
        <v>181.02888</v>
      </c>
      <c r="D9" s="7">
        <v>5239.562542</v>
      </c>
      <c r="E9" s="7">
        <v>4413.074829</v>
      </c>
      <c r="F9" s="16">
        <f t="shared" si="4"/>
        <v>9874.647253</v>
      </c>
      <c r="G9" s="11">
        <f t="shared" si="0"/>
        <v>5461.572424</v>
      </c>
      <c r="H9" s="11">
        <f t="shared" si="5"/>
        <v>222.00988199999998</v>
      </c>
      <c r="I9" s="17">
        <f t="shared" si="6"/>
        <v>0.5530903822757547</v>
      </c>
      <c r="J9" s="12">
        <f t="shared" si="1"/>
        <v>0.022482816480614187</v>
      </c>
      <c r="K9" s="12">
        <f t="shared" si="2"/>
        <v>0.04064944392651708</v>
      </c>
      <c r="L9" s="13">
        <f t="shared" si="3"/>
        <v>0.8080227609190814</v>
      </c>
    </row>
    <row r="10" spans="1:12" ht="14.25">
      <c r="A10">
        <v>2009</v>
      </c>
      <c r="B10" s="7">
        <v>44.099959</v>
      </c>
      <c r="C10" s="7">
        <v>201.612824</v>
      </c>
      <c r="D10" s="7">
        <v>7943.425202</v>
      </c>
      <c r="E10" s="7">
        <v>1157.94143</v>
      </c>
      <c r="F10" s="16">
        <f t="shared" si="4"/>
        <v>9347.079415</v>
      </c>
      <c r="G10" s="11">
        <f t="shared" si="0"/>
        <v>8189.137985</v>
      </c>
      <c r="H10" s="11">
        <f t="shared" si="5"/>
        <v>245.712783</v>
      </c>
      <c r="I10" s="17">
        <f t="shared" si="6"/>
        <v>0.8761173005397002</v>
      </c>
      <c r="J10" s="12">
        <f t="shared" si="1"/>
        <v>0.026287653296888137</v>
      </c>
      <c r="K10" s="12">
        <f t="shared" si="2"/>
        <v>0.030004718866634167</v>
      </c>
      <c r="L10" s="13">
        <f t="shared" si="3"/>
        <v>0.14139967260546776</v>
      </c>
    </row>
    <row r="11" spans="1:12" ht="14.25">
      <c r="A11">
        <v>2010</v>
      </c>
      <c r="B11" s="7">
        <v>29.365898</v>
      </c>
      <c r="C11" s="7">
        <v>420.240161</v>
      </c>
      <c r="D11" s="7">
        <v>9254.353761</v>
      </c>
      <c r="E11" s="7">
        <v>1289.106054</v>
      </c>
      <c r="F11" s="16">
        <f t="shared" si="4"/>
        <v>10993.065874</v>
      </c>
      <c r="G11" s="11">
        <f t="shared" si="0"/>
        <v>9703.95982</v>
      </c>
      <c r="H11" s="11">
        <f t="shared" si="5"/>
        <v>449.606059</v>
      </c>
      <c r="I11" s="17">
        <f t="shared" si="6"/>
        <v>0.8827346193704797</v>
      </c>
      <c r="J11" s="12">
        <f t="shared" si="1"/>
        <v>0.0408990598394735</v>
      </c>
      <c r="K11" s="12">
        <f t="shared" si="2"/>
        <v>0.04633222595103449</v>
      </c>
      <c r="L11" s="13">
        <f t="shared" si="3"/>
        <v>0.13284330087013901</v>
      </c>
    </row>
    <row r="12" spans="1:12" ht="14.25">
      <c r="A12">
        <v>2011</v>
      </c>
      <c r="B12" s="7">
        <v>60.309612</v>
      </c>
      <c r="C12" s="7">
        <v>268.09059</v>
      </c>
      <c r="D12" s="7">
        <v>9161.890624</v>
      </c>
      <c r="E12" s="7" t="s">
        <v>333</v>
      </c>
      <c r="F12" s="16">
        <f t="shared" si="4"/>
        <v>9490.290826</v>
      </c>
      <c r="G12" s="11">
        <f t="shared" si="0"/>
        <v>9490.290826</v>
      </c>
      <c r="H12" s="11">
        <f t="shared" si="5"/>
        <v>328.40020200000004</v>
      </c>
      <c r="I12" s="17">
        <f t="shared" si="6"/>
        <v>1</v>
      </c>
      <c r="J12" s="12" t="e">
        <f t="shared" si="1"/>
        <v>#VALUE!</v>
      </c>
      <c r="K12" s="12">
        <f t="shared" si="2"/>
        <v>0.03460380804140385</v>
      </c>
      <c r="L12" s="13" t="e">
        <f t="shared" si="3"/>
        <v>#VALUE!</v>
      </c>
    </row>
    <row r="13" spans="1:12" ht="14.25">
      <c r="A13">
        <v>2012</v>
      </c>
      <c r="B13" s="7">
        <v>124.480289</v>
      </c>
      <c r="C13" s="7">
        <v>396.589855</v>
      </c>
      <c r="D13" s="7">
        <v>9508.218701</v>
      </c>
      <c r="E13" s="7">
        <v>1353.634965</v>
      </c>
      <c r="F13" s="16">
        <f t="shared" si="4"/>
        <v>11382.923809999998</v>
      </c>
      <c r="G13" s="11">
        <f t="shared" si="0"/>
        <v>10029.288845</v>
      </c>
      <c r="H13" s="11">
        <f t="shared" si="5"/>
        <v>521.070144</v>
      </c>
      <c r="I13" s="17">
        <f t="shared" si="6"/>
        <v>0.881081962104427</v>
      </c>
      <c r="J13" s="12">
        <f t="shared" si="1"/>
        <v>0.04577647647454473</v>
      </c>
      <c r="K13" s="12">
        <f t="shared" si="2"/>
        <v>0.05195484466077316</v>
      </c>
      <c r="L13" s="13">
        <f t="shared" si="3"/>
        <v>0.13496819025955575</v>
      </c>
    </row>
    <row r="14" spans="1:12" ht="14.25">
      <c r="A14">
        <v>2013</v>
      </c>
      <c r="B14" s="7">
        <v>100.706528</v>
      </c>
      <c r="C14" s="7">
        <v>149.767128</v>
      </c>
      <c r="D14" s="7">
        <v>5320.89472</v>
      </c>
      <c r="E14" s="7">
        <v>3343.989121</v>
      </c>
      <c r="F14" s="16">
        <f t="shared" si="4"/>
        <v>8915.357497</v>
      </c>
      <c r="G14" s="11">
        <f t="shared" si="0"/>
        <v>5571.368376</v>
      </c>
      <c r="H14" s="11">
        <f t="shared" si="5"/>
        <v>250.473656</v>
      </c>
      <c r="I14" s="17">
        <f t="shared" si="6"/>
        <v>0.6249181121312022</v>
      </c>
      <c r="J14" s="12">
        <f t="shared" si="1"/>
        <v>0.02809462840769805</v>
      </c>
      <c r="K14" s="12">
        <f t="shared" si="2"/>
        <v>0.044957295783738714</v>
      </c>
      <c r="L14" s="13">
        <f t="shared" si="3"/>
        <v>0.6002096604139535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225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8">
        <v>63.468797</v>
      </c>
      <c r="C3" s="8">
        <v>94.922249</v>
      </c>
      <c r="D3" s="8">
        <v>476.469101</v>
      </c>
      <c r="E3" s="8">
        <v>3949.216535</v>
      </c>
      <c r="F3" s="16">
        <f>SUM(B3:E3)</f>
        <v>4584.076682</v>
      </c>
      <c r="G3" s="11">
        <f aca="true" t="shared" si="0" ref="G3:G15">SUM(B3:D3)</f>
        <v>634.860147</v>
      </c>
      <c r="H3" s="11">
        <f>SUM(B3:C3)</f>
        <v>158.391046</v>
      </c>
      <c r="I3" s="17">
        <f>G3/F3</f>
        <v>0.13849247973814763</v>
      </c>
      <c r="J3" s="12">
        <f aca="true" t="shared" si="1" ref="J3:J15">(B3+C3)/(E3+G3)</f>
        <v>0.03455244250645805</v>
      </c>
      <c r="K3" s="12">
        <f aca="true" t="shared" si="2" ref="K3:K15">(B3+C3)/G3</f>
        <v>0.2494896659500033</v>
      </c>
      <c r="L3" s="13">
        <f aca="true" t="shared" si="3" ref="L3:L15">E3/G3</f>
        <v>6.220608670526613</v>
      </c>
    </row>
    <row r="4" spans="1:12" ht="14.25">
      <c r="A4">
        <v>2003</v>
      </c>
      <c r="B4" s="8">
        <v>59.309083</v>
      </c>
      <c r="C4" s="8">
        <v>99.214575</v>
      </c>
      <c r="D4" s="8">
        <v>860.921043</v>
      </c>
      <c r="E4" s="8">
        <v>4623.384358</v>
      </c>
      <c r="F4" s="16">
        <f aca="true" t="shared" si="4" ref="F4:F15">SUM(B4:E4)</f>
        <v>5642.829059000001</v>
      </c>
      <c r="G4" s="11">
        <f t="shared" si="0"/>
        <v>1019.4447010000001</v>
      </c>
      <c r="H4" s="11">
        <f aca="true" t="shared" si="5" ref="H4:H15">SUM(B4:C4)</f>
        <v>158.523658</v>
      </c>
      <c r="I4" s="17">
        <f aca="true" t="shared" si="6" ref="I4:I15">G4/F4</f>
        <v>0.1806619853872841</v>
      </c>
      <c r="J4" s="12">
        <f t="shared" si="1"/>
        <v>0.028092939967260488</v>
      </c>
      <c r="K4" s="12">
        <f t="shared" si="2"/>
        <v>0.1555000068610882</v>
      </c>
      <c r="L4" s="13">
        <f t="shared" si="3"/>
        <v>4.535198773866597</v>
      </c>
    </row>
    <row r="5" spans="1:12" ht="14.25">
      <c r="A5">
        <v>2004</v>
      </c>
      <c r="B5" s="8">
        <v>120.287834</v>
      </c>
      <c r="C5" s="8">
        <v>123.213864</v>
      </c>
      <c r="D5" s="8">
        <v>1156.021774</v>
      </c>
      <c r="E5" s="8">
        <v>4245.922575</v>
      </c>
      <c r="F5" s="16">
        <f t="shared" si="4"/>
        <v>5645.446046999999</v>
      </c>
      <c r="G5" s="11">
        <f t="shared" si="0"/>
        <v>1399.523472</v>
      </c>
      <c r="H5" s="11">
        <f t="shared" si="5"/>
        <v>243.501698</v>
      </c>
      <c r="I5" s="17">
        <f t="shared" si="6"/>
        <v>0.24790308158975488</v>
      </c>
      <c r="J5" s="12">
        <f t="shared" si="1"/>
        <v>0.04313241079141962</v>
      </c>
      <c r="K5" s="12">
        <f t="shared" si="2"/>
        <v>0.1739890061665218</v>
      </c>
      <c r="L5" s="13">
        <f t="shared" si="3"/>
        <v>3.0338344872003686</v>
      </c>
    </row>
    <row r="6" spans="1:12" ht="14.25">
      <c r="A6">
        <v>2005</v>
      </c>
      <c r="B6" s="8">
        <v>76.413446</v>
      </c>
      <c r="C6" s="8">
        <v>206.913178</v>
      </c>
      <c r="D6" s="8">
        <v>1253.656023</v>
      </c>
      <c r="E6" s="8">
        <v>7747.004018</v>
      </c>
      <c r="F6" s="16">
        <f t="shared" si="4"/>
        <v>9283.986665</v>
      </c>
      <c r="G6" s="11">
        <f t="shared" si="0"/>
        <v>1536.982647</v>
      </c>
      <c r="H6" s="11">
        <f t="shared" si="5"/>
        <v>283.326624</v>
      </c>
      <c r="I6" s="17">
        <f t="shared" si="6"/>
        <v>0.16555200933175834</v>
      </c>
      <c r="J6" s="12">
        <f t="shared" si="1"/>
        <v>0.030517775846029823</v>
      </c>
      <c r="K6" s="12">
        <f t="shared" si="2"/>
        <v>0.18433950738026775</v>
      </c>
      <c r="L6" s="13">
        <f t="shared" si="3"/>
        <v>5.040397842565882</v>
      </c>
    </row>
    <row r="7" spans="1:12" ht="14.25">
      <c r="A7">
        <v>2006</v>
      </c>
      <c r="B7" s="8">
        <v>64.03152</v>
      </c>
      <c r="C7" s="8">
        <v>213.585392</v>
      </c>
      <c r="D7" s="8">
        <v>3354.371341</v>
      </c>
      <c r="E7" s="8">
        <v>5843.56894</v>
      </c>
      <c r="F7" s="16">
        <f t="shared" si="4"/>
        <v>9475.557193</v>
      </c>
      <c r="G7" s="11">
        <f t="shared" si="0"/>
        <v>3631.988253</v>
      </c>
      <c r="H7" s="11">
        <f t="shared" si="5"/>
        <v>277.616912</v>
      </c>
      <c r="I7" s="17">
        <f t="shared" si="6"/>
        <v>0.38330075783650014</v>
      </c>
      <c r="J7" s="12">
        <f t="shared" si="1"/>
        <v>0.02929821501210372</v>
      </c>
      <c r="K7" s="12">
        <f t="shared" si="2"/>
        <v>0.07643662166877609</v>
      </c>
      <c r="L7" s="13">
        <f t="shared" si="3"/>
        <v>1.6089173568150306</v>
      </c>
    </row>
    <row r="8" spans="1:12" ht="14.25">
      <c r="A8">
        <v>2007</v>
      </c>
      <c r="B8" s="8">
        <v>165.909258</v>
      </c>
      <c r="C8" s="8">
        <v>77.313443</v>
      </c>
      <c r="D8" s="8">
        <v>4922.000473</v>
      </c>
      <c r="E8" s="8">
        <v>4479.587446000001</v>
      </c>
      <c r="F8" s="16">
        <f t="shared" si="4"/>
        <v>9644.81062</v>
      </c>
      <c r="G8" s="11">
        <f t="shared" si="0"/>
        <v>5165.223174</v>
      </c>
      <c r="H8" s="11">
        <f t="shared" si="5"/>
        <v>243.222701</v>
      </c>
      <c r="I8" s="17">
        <f t="shared" si="6"/>
        <v>0.5355442815319892</v>
      </c>
      <c r="J8" s="12">
        <f t="shared" si="1"/>
        <v>0.025217986187892612</v>
      </c>
      <c r="K8" s="12">
        <f t="shared" si="2"/>
        <v>0.04708851734118701</v>
      </c>
      <c r="L8" s="13">
        <f t="shared" si="3"/>
        <v>0.867259224838288</v>
      </c>
    </row>
    <row r="9" spans="1:12" ht="14.25">
      <c r="A9">
        <v>2008</v>
      </c>
      <c r="B9" s="8">
        <v>196.07164</v>
      </c>
      <c r="C9" s="8">
        <v>88.76492</v>
      </c>
      <c r="D9" s="8">
        <v>3469.211146</v>
      </c>
      <c r="E9" s="8">
        <v>8852.990434</v>
      </c>
      <c r="F9" s="16">
        <f t="shared" si="4"/>
        <v>12607.03814</v>
      </c>
      <c r="G9" s="11">
        <f t="shared" si="0"/>
        <v>3754.0477060000003</v>
      </c>
      <c r="H9" s="11">
        <f t="shared" si="5"/>
        <v>284.83656</v>
      </c>
      <c r="I9" s="17">
        <f t="shared" si="6"/>
        <v>0.29777396279059726</v>
      </c>
      <c r="J9" s="12">
        <f t="shared" si="1"/>
        <v>0.02259345588051025</v>
      </c>
      <c r="K9" s="12">
        <f t="shared" si="2"/>
        <v>0.07587451793560132</v>
      </c>
      <c r="L9" s="13">
        <f t="shared" si="3"/>
        <v>2.3582519795500967</v>
      </c>
    </row>
    <row r="10" spans="1:12" ht="14.25">
      <c r="A10">
        <v>2009</v>
      </c>
      <c r="B10" s="8">
        <v>194.109308</v>
      </c>
      <c r="C10" s="8">
        <v>188.463074</v>
      </c>
      <c r="D10" s="8">
        <v>3882.190282</v>
      </c>
      <c r="E10" s="8">
        <v>5187.683904</v>
      </c>
      <c r="F10" s="16">
        <f t="shared" si="4"/>
        <v>9452.446568</v>
      </c>
      <c r="G10" s="11">
        <f t="shared" si="0"/>
        <v>4264.762664</v>
      </c>
      <c r="H10" s="11">
        <f t="shared" si="5"/>
        <v>382.572382</v>
      </c>
      <c r="I10" s="17">
        <f t="shared" si="6"/>
        <v>0.4511808274524171</v>
      </c>
      <c r="J10" s="12">
        <f t="shared" si="1"/>
        <v>0.04047337154966291</v>
      </c>
      <c r="K10" s="12">
        <f t="shared" si="2"/>
        <v>0.08970543313685322</v>
      </c>
      <c r="L10" s="13">
        <f t="shared" si="3"/>
        <v>1.2164062370435347</v>
      </c>
    </row>
    <row r="11" spans="1:12" ht="14.25">
      <c r="A11">
        <v>2010</v>
      </c>
      <c r="B11" s="8">
        <v>281.280436</v>
      </c>
      <c r="C11" s="8">
        <v>302.635073</v>
      </c>
      <c r="D11" s="8">
        <v>6398.174509</v>
      </c>
      <c r="E11" s="8">
        <v>4247.799137</v>
      </c>
      <c r="F11" s="16">
        <f t="shared" si="4"/>
        <v>11229.889155</v>
      </c>
      <c r="G11" s="11">
        <f t="shared" si="0"/>
        <v>6982.090018000001</v>
      </c>
      <c r="H11" s="11">
        <f t="shared" si="5"/>
        <v>583.9155089999999</v>
      </c>
      <c r="I11" s="17">
        <f t="shared" si="6"/>
        <v>0.6217416682952113</v>
      </c>
      <c r="J11" s="12">
        <f t="shared" si="1"/>
        <v>0.05199655142989699</v>
      </c>
      <c r="K11" s="12">
        <f t="shared" si="2"/>
        <v>0.08363047561613375</v>
      </c>
      <c r="L11" s="13">
        <f t="shared" si="3"/>
        <v>0.6083850431674568</v>
      </c>
    </row>
    <row r="12" spans="1:12" ht="14.25">
      <c r="A12">
        <v>2011</v>
      </c>
      <c r="B12" s="8">
        <v>630.325787</v>
      </c>
      <c r="C12" s="8">
        <v>590.040893</v>
      </c>
      <c r="D12" s="8">
        <v>7114.357142</v>
      </c>
      <c r="E12" s="8">
        <v>4178.044038</v>
      </c>
      <c r="F12" s="16">
        <f t="shared" si="4"/>
        <v>12512.76786</v>
      </c>
      <c r="G12" s="11">
        <f t="shared" si="0"/>
        <v>8334.723822</v>
      </c>
      <c r="H12" s="11">
        <f t="shared" si="5"/>
        <v>1220.36668</v>
      </c>
      <c r="I12" s="17">
        <f t="shared" si="6"/>
        <v>0.666097534554597</v>
      </c>
      <c r="J12" s="12">
        <f t="shared" si="1"/>
        <v>0.09752971474050827</v>
      </c>
      <c r="K12" s="12">
        <f t="shared" si="2"/>
        <v>0.1464195702296421</v>
      </c>
      <c r="L12" s="13">
        <f t="shared" si="3"/>
        <v>0.5012816413870612</v>
      </c>
    </row>
    <row r="13" spans="1:12" ht="14.25">
      <c r="A13">
        <v>2012</v>
      </c>
      <c r="B13" s="8">
        <v>577.114412</v>
      </c>
      <c r="C13" s="8">
        <v>393.661382</v>
      </c>
      <c r="D13" s="8">
        <v>6908.443829</v>
      </c>
      <c r="E13" s="8">
        <v>4373.650258</v>
      </c>
      <c r="F13" s="16">
        <f t="shared" si="4"/>
        <v>12252.869880999999</v>
      </c>
      <c r="G13" s="11">
        <f t="shared" si="0"/>
        <v>7879.219623</v>
      </c>
      <c r="H13" s="11">
        <f t="shared" si="5"/>
        <v>970.775794</v>
      </c>
      <c r="I13" s="17">
        <f t="shared" si="6"/>
        <v>0.643050950473078</v>
      </c>
      <c r="J13" s="12">
        <f t="shared" si="1"/>
        <v>0.07922844226929567</v>
      </c>
      <c r="K13" s="12">
        <f t="shared" si="2"/>
        <v>0.1232070992368631</v>
      </c>
      <c r="L13" s="13">
        <f t="shared" si="3"/>
        <v>0.5550867303194602</v>
      </c>
    </row>
    <row r="14" spans="1:12" ht="14.25">
      <c r="A14">
        <v>2013</v>
      </c>
      <c r="B14" s="8">
        <v>559.644536</v>
      </c>
      <c r="C14" s="8">
        <v>441.370854</v>
      </c>
      <c r="D14" s="8">
        <v>9912.76918</v>
      </c>
      <c r="E14" s="8">
        <v>3170.411031</v>
      </c>
      <c r="F14" s="16">
        <f t="shared" si="4"/>
        <v>14084.195601</v>
      </c>
      <c r="G14" s="11">
        <f t="shared" si="0"/>
        <v>10913.78457</v>
      </c>
      <c r="H14" s="11">
        <f t="shared" si="5"/>
        <v>1001.01539</v>
      </c>
      <c r="I14" s="17">
        <f t="shared" si="6"/>
        <v>0.7748958392217377</v>
      </c>
      <c r="J14" s="12">
        <f t="shared" si="1"/>
        <v>0.07107366429424812</v>
      </c>
      <c r="K14" s="12">
        <f t="shared" si="2"/>
        <v>0.09172028122596523</v>
      </c>
      <c r="L14" s="13">
        <f t="shared" si="3"/>
        <v>0.2904960246067969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232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8" t="s">
        <v>333</v>
      </c>
      <c r="C3" s="8" t="s">
        <v>333</v>
      </c>
      <c r="D3" s="8" t="s">
        <v>333</v>
      </c>
      <c r="E3" s="8">
        <v>1254.29246</v>
      </c>
      <c r="F3" s="16">
        <f>SUM(B3:E3)</f>
        <v>1254.29246</v>
      </c>
      <c r="G3" s="11">
        <f aca="true" t="shared" si="0" ref="G3:G15">SUM(B3:D3)</f>
        <v>0</v>
      </c>
      <c r="H3" s="11">
        <f>SUM(B3:C3)</f>
        <v>0</v>
      </c>
      <c r="I3" s="17">
        <f>G3/F3</f>
        <v>0</v>
      </c>
      <c r="J3" s="12" t="e">
        <f aca="true" t="shared" si="1" ref="J3:J15">(B3+C3)/(E3+G3)</f>
        <v>#VALUE!</v>
      </c>
      <c r="K3" s="12" t="e">
        <f aca="true" t="shared" si="2" ref="K3:K15">(B3+C3)/G3</f>
        <v>#VALUE!</v>
      </c>
      <c r="L3" s="13" t="e">
        <f aca="true" t="shared" si="3" ref="L3:L15">E3/G3</f>
        <v>#DIV/0!</v>
      </c>
    </row>
    <row r="4" spans="1:12" ht="14.25">
      <c r="A4">
        <v>2003</v>
      </c>
      <c r="B4" s="8">
        <v>0.291089</v>
      </c>
      <c r="C4" s="8" t="s">
        <v>333</v>
      </c>
      <c r="D4" s="8" t="s">
        <v>333</v>
      </c>
      <c r="E4" s="8">
        <v>1396.033535</v>
      </c>
      <c r="F4" s="16">
        <f aca="true" t="shared" si="4" ref="F4:F15">SUM(B4:E4)</f>
        <v>1396.324624</v>
      </c>
      <c r="G4" s="11">
        <f t="shared" si="0"/>
        <v>0.291089</v>
      </c>
      <c r="H4" s="11">
        <f aca="true" t="shared" si="5" ref="H4:H15">SUM(B4:C4)</f>
        <v>0.291089</v>
      </c>
      <c r="I4" s="17">
        <f aca="true" t="shared" si="6" ref="I4:I15">G4/F4</f>
        <v>0.00020846799877103646</v>
      </c>
      <c r="J4" s="12" t="e">
        <f t="shared" si="1"/>
        <v>#VALUE!</v>
      </c>
      <c r="K4" s="12" t="e">
        <f t="shared" si="2"/>
        <v>#VALUE!</v>
      </c>
      <c r="L4" s="13">
        <f t="shared" si="3"/>
        <v>4795.899312581376</v>
      </c>
    </row>
    <row r="5" spans="1:12" ht="14.25">
      <c r="A5">
        <v>2004</v>
      </c>
      <c r="B5" s="8">
        <v>0.297429</v>
      </c>
      <c r="C5" s="8" t="s">
        <v>333</v>
      </c>
      <c r="D5" s="8" t="s">
        <v>333</v>
      </c>
      <c r="E5" s="8">
        <v>881.893536</v>
      </c>
      <c r="F5" s="16">
        <f t="shared" si="4"/>
        <v>882.190965</v>
      </c>
      <c r="G5" s="11">
        <f t="shared" si="0"/>
        <v>0.297429</v>
      </c>
      <c r="H5" s="11">
        <f t="shared" si="5"/>
        <v>0.297429</v>
      </c>
      <c r="I5" s="17">
        <f t="shared" si="6"/>
        <v>0.00033714809128656176</v>
      </c>
      <c r="J5" s="12" t="e">
        <f t="shared" si="1"/>
        <v>#VALUE!</v>
      </c>
      <c r="K5" s="12" t="e">
        <f t="shared" si="2"/>
        <v>#VALUE!</v>
      </c>
      <c r="L5" s="13">
        <f t="shared" si="3"/>
        <v>2965.0556468938807</v>
      </c>
    </row>
    <row r="6" spans="1:12" ht="14.25">
      <c r="A6">
        <v>2005</v>
      </c>
      <c r="B6" s="8">
        <v>0.062143</v>
      </c>
      <c r="C6" s="8" t="s">
        <v>333</v>
      </c>
      <c r="D6" s="8" t="s">
        <v>333</v>
      </c>
      <c r="E6" s="8">
        <v>2710.963264</v>
      </c>
      <c r="F6" s="16">
        <f t="shared" si="4"/>
        <v>2711.025407</v>
      </c>
      <c r="G6" s="11">
        <f t="shared" si="0"/>
        <v>0.062143</v>
      </c>
      <c r="H6" s="11">
        <f t="shared" si="5"/>
        <v>0.062143</v>
      </c>
      <c r="I6" s="17">
        <f t="shared" si="6"/>
        <v>2.2922322985075586E-05</v>
      </c>
      <c r="J6" s="12" t="e">
        <f t="shared" si="1"/>
        <v>#VALUE!</v>
      </c>
      <c r="K6" s="12" t="e">
        <f t="shared" si="2"/>
        <v>#VALUE!</v>
      </c>
      <c r="L6" s="13">
        <f t="shared" si="3"/>
        <v>43624.59591587146</v>
      </c>
    </row>
    <row r="7" spans="1:12" ht="14.25">
      <c r="A7">
        <v>2006</v>
      </c>
      <c r="B7" s="8">
        <v>1.465779</v>
      </c>
      <c r="C7" s="8">
        <v>10.58046</v>
      </c>
      <c r="D7" s="8" t="s">
        <v>333</v>
      </c>
      <c r="E7" s="8">
        <v>2503.807038</v>
      </c>
      <c r="F7" s="16">
        <f t="shared" si="4"/>
        <v>2515.8532769999997</v>
      </c>
      <c r="G7" s="11">
        <f t="shared" si="0"/>
        <v>12.046239</v>
      </c>
      <c r="H7" s="11">
        <f t="shared" si="5"/>
        <v>12.046239</v>
      </c>
      <c r="I7" s="17">
        <f t="shared" si="6"/>
        <v>0.004788132563264738</v>
      </c>
      <c r="J7" s="12">
        <f t="shared" si="1"/>
        <v>0.004788132563264738</v>
      </c>
      <c r="K7" s="12">
        <f t="shared" si="2"/>
        <v>1</v>
      </c>
      <c r="L7" s="13">
        <f t="shared" si="3"/>
        <v>207.8496896832281</v>
      </c>
    </row>
    <row r="8" spans="1:12" ht="14.25">
      <c r="A8">
        <v>2007</v>
      </c>
      <c r="B8" s="8">
        <v>14.463257</v>
      </c>
      <c r="C8" s="8">
        <v>100.583604</v>
      </c>
      <c r="D8" s="8">
        <v>83.282259</v>
      </c>
      <c r="E8" s="8">
        <v>1241.33886</v>
      </c>
      <c r="F8" s="16">
        <f t="shared" si="4"/>
        <v>1439.6679800000002</v>
      </c>
      <c r="G8" s="11">
        <f t="shared" si="0"/>
        <v>198.32912</v>
      </c>
      <c r="H8" s="11">
        <f t="shared" si="5"/>
        <v>115.04686099999999</v>
      </c>
      <c r="I8" s="17">
        <f t="shared" si="6"/>
        <v>0.1377603188757452</v>
      </c>
      <c r="J8" s="12">
        <f t="shared" si="1"/>
        <v>0.07991207875582534</v>
      </c>
      <c r="K8" s="12">
        <f t="shared" si="2"/>
        <v>0.5800805297779771</v>
      </c>
      <c r="L8" s="13">
        <f t="shared" si="3"/>
        <v>6.258984358928231</v>
      </c>
    </row>
    <row r="9" spans="1:12" ht="14.25">
      <c r="A9">
        <v>2008</v>
      </c>
      <c r="B9" s="8">
        <v>22.085342</v>
      </c>
      <c r="C9" s="8">
        <v>56.161115</v>
      </c>
      <c r="D9" s="8">
        <v>994.31255</v>
      </c>
      <c r="E9" s="8">
        <v>1255.475225</v>
      </c>
      <c r="F9" s="16">
        <f t="shared" si="4"/>
        <v>2328.034232</v>
      </c>
      <c r="G9" s="11">
        <f t="shared" si="0"/>
        <v>1072.559007</v>
      </c>
      <c r="H9" s="11">
        <f t="shared" si="5"/>
        <v>78.246457</v>
      </c>
      <c r="I9" s="17">
        <f t="shared" si="6"/>
        <v>0.4607144483775787</v>
      </c>
      <c r="J9" s="12">
        <f t="shared" si="1"/>
        <v>0.033610526823215546</v>
      </c>
      <c r="K9" s="12">
        <f t="shared" si="2"/>
        <v>0.0729530557193857</v>
      </c>
      <c r="L9" s="13">
        <f t="shared" si="3"/>
        <v>1.1705418693108787</v>
      </c>
    </row>
    <row r="10" spans="1:12" ht="14.25">
      <c r="A10">
        <v>2009</v>
      </c>
      <c r="B10" s="8">
        <v>6.963639</v>
      </c>
      <c r="C10" s="8">
        <v>57.350047</v>
      </c>
      <c r="D10" s="8">
        <v>714.469157</v>
      </c>
      <c r="E10" s="8">
        <v>369.083431</v>
      </c>
      <c r="F10" s="16">
        <f t="shared" si="4"/>
        <v>1147.866274</v>
      </c>
      <c r="G10" s="11">
        <f t="shared" si="0"/>
        <v>778.782843</v>
      </c>
      <c r="H10" s="11">
        <f t="shared" si="5"/>
        <v>64.313686</v>
      </c>
      <c r="I10" s="17">
        <f t="shared" si="6"/>
        <v>0.6784612987069956</v>
      </c>
      <c r="J10" s="12">
        <f t="shared" si="1"/>
        <v>0.05602890115055337</v>
      </c>
      <c r="K10" s="12">
        <f t="shared" si="2"/>
        <v>0.08258230979030441</v>
      </c>
      <c r="L10" s="13">
        <f t="shared" si="3"/>
        <v>0.47392342334896564</v>
      </c>
    </row>
    <row r="11" spans="1:12" ht="14.25">
      <c r="A11">
        <v>2010</v>
      </c>
      <c r="B11" s="8">
        <v>2.354503</v>
      </c>
      <c r="C11" s="8">
        <v>6.354795</v>
      </c>
      <c r="D11" s="8">
        <v>346.026555</v>
      </c>
      <c r="E11" s="8">
        <v>623.199818</v>
      </c>
      <c r="F11" s="16">
        <f t="shared" si="4"/>
        <v>977.935671</v>
      </c>
      <c r="G11" s="11">
        <f t="shared" si="0"/>
        <v>354.73585299999996</v>
      </c>
      <c r="H11" s="11">
        <f t="shared" si="5"/>
        <v>8.709298</v>
      </c>
      <c r="I11" s="17">
        <f t="shared" si="6"/>
        <v>0.3627394556916617</v>
      </c>
      <c r="J11" s="12">
        <f t="shared" si="1"/>
        <v>0.008905798467392239</v>
      </c>
      <c r="K11" s="12">
        <f t="shared" si="2"/>
        <v>0.024551501987593007</v>
      </c>
      <c r="L11" s="13">
        <f t="shared" si="3"/>
        <v>1.7567996376165567</v>
      </c>
    </row>
    <row r="12" spans="1:12" ht="14.25">
      <c r="A12">
        <v>2011</v>
      </c>
      <c r="B12" s="8">
        <v>55.599458</v>
      </c>
      <c r="C12" s="8">
        <v>33.475732</v>
      </c>
      <c r="D12" s="8">
        <v>1084.3094</v>
      </c>
      <c r="E12" s="8">
        <v>604.265608</v>
      </c>
      <c r="F12" s="16">
        <f t="shared" si="4"/>
        <v>1777.6501980000003</v>
      </c>
      <c r="G12" s="11">
        <f t="shared" si="0"/>
        <v>1173.3845900000001</v>
      </c>
      <c r="H12" s="11">
        <f t="shared" si="5"/>
        <v>89.07518999999999</v>
      </c>
      <c r="I12" s="17">
        <f t="shared" si="6"/>
        <v>0.6600762013359841</v>
      </c>
      <c r="J12" s="12">
        <f t="shared" si="1"/>
        <v>0.05010839033473332</v>
      </c>
      <c r="K12" s="12">
        <f t="shared" si="2"/>
        <v>0.07591303887841239</v>
      </c>
      <c r="L12" s="13">
        <f t="shared" si="3"/>
        <v>0.5149766011500116</v>
      </c>
    </row>
    <row r="13" spans="1:12" ht="14.25">
      <c r="A13">
        <v>2012</v>
      </c>
      <c r="B13" s="8">
        <v>16.121398</v>
      </c>
      <c r="C13" s="8">
        <v>45.163355</v>
      </c>
      <c r="D13" s="8">
        <v>523.031689</v>
      </c>
      <c r="E13" s="8">
        <v>261.226083</v>
      </c>
      <c r="F13" s="16">
        <f t="shared" si="4"/>
        <v>845.5425250000001</v>
      </c>
      <c r="G13" s="11">
        <f t="shared" si="0"/>
        <v>584.316442</v>
      </c>
      <c r="H13" s="11">
        <f t="shared" si="5"/>
        <v>61.284753</v>
      </c>
      <c r="I13" s="17">
        <f t="shared" si="6"/>
        <v>0.6910550619556362</v>
      </c>
      <c r="J13" s="12">
        <f t="shared" si="1"/>
        <v>0.0724797998775993</v>
      </c>
      <c r="K13" s="12">
        <f t="shared" si="2"/>
        <v>0.1048828145075541</v>
      </c>
      <c r="L13" s="13">
        <f t="shared" si="3"/>
        <v>0.4470626944979926</v>
      </c>
    </row>
    <row r="14" spans="1:12" ht="14.25">
      <c r="A14">
        <v>2013</v>
      </c>
      <c r="B14" s="8">
        <v>11.529798</v>
      </c>
      <c r="C14" s="8">
        <v>66.605313</v>
      </c>
      <c r="D14" s="8">
        <v>222.89782</v>
      </c>
      <c r="E14" s="8">
        <v>620.441986</v>
      </c>
      <c r="F14" s="16">
        <f t="shared" si="4"/>
        <v>921.474917</v>
      </c>
      <c r="G14" s="11">
        <f t="shared" si="0"/>
        <v>301.03293099999996</v>
      </c>
      <c r="H14" s="11">
        <f t="shared" si="5"/>
        <v>78.135111</v>
      </c>
      <c r="I14" s="17">
        <f t="shared" si="6"/>
        <v>0.3266859742423135</v>
      </c>
      <c r="J14" s="12">
        <f t="shared" si="1"/>
        <v>0.0847935299795035</v>
      </c>
      <c r="K14" s="12">
        <f t="shared" si="2"/>
        <v>0.25955668949720323</v>
      </c>
      <c r="L14" s="13">
        <f t="shared" si="3"/>
        <v>2.061043567356424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234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7">
        <v>455.982428</v>
      </c>
      <c r="C3" s="7">
        <v>112.843452</v>
      </c>
      <c r="D3" s="7">
        <v>591.86901</v>
      </c>
      <c r="E3" s="7">
        <v>5431.621394</v>
      </c>
      <c r="F3" s="16">
        <f>SUM(B3:E3)</f>
        <v>6592.3162839999995</v>
      </c>
      <c r="G3" s="11">
        <f aca="true" t="shared" si="0" ref="G3:G15">SUM(B3:D3)</f>
        <v>1160.69489</v>
      </c>
      <c r="H3" s="11">
        <f>SUM(B3:C3)</f>
        <v>568.82588</v>
      </c>
      <c r="I3" s="17">
        <f>G3/F3</f>
        <v>0.17606784019405827</v>
      </c>
      <c r="J3" s="12">
        <f aca="true" t="shared" si="1" ref="J3:J15">(B3+C3)/(E3+G3)</f>
        <v>0.08628619372838332</v>
      </c>
      <c r="K3" s="12">
        <f aca="true" t="shared" si="2" ref="K3:K15">(B3+C3)/G3</f>
        <v>0.4900735627430909</v>
      </c>
      <c r="L3" s="13">
        <f aca="true" t="shared" si="3" ref="L3:L15">E3/G3</f>
        <v>4.67962893676563</v>
      </c>
    </row>
    <row r="4" spans="1:12" ht="14.25">
      <c r="A4">
        <v>2003</v>
      </c>
      <c r="B4" s="7">
        <v>1055.299997</v>
      </c>
      <c r="C4" s="7">
        <v>97.16109</v>
      </c>
      <c r="D4" s="7">
        <v>1890.354962</v>
      </c>
      <c r="E4" s="7">
        <v>11400.345399</v>
      </c>
      <c r="F4" s="16">
        <f aca="true" t="shared" si="4" ref="F4:F15">SUM(B4:E4)</f>
        <v>14443.161447999999</v>
      </c>
      <c r="G4" s="11">
        <f t="shared" si="0"/>
        <v>3042.816049</v>
      </c>
      <c r="H4" s="11">
        <f aca="true" t="shared" si="5" ref="H4:H15">SUM(B4:C4)</f>
        <v>1152.4610870000001</v>
      </c>
      <c r="I4" s="17">
        <f aca="true" t="shared" si="6" ref="I4:I15">G4/F4</f>
        <v>0.21067520846838908</v>
      </c>
      <c r="J4" s="12">
        <f t="shared" si="1"/>
        <v>0.07979285498879374</v>
      </c>
      <c r="K4" s="12">
        <f t="shared" si="2"/>
        <v>0.37874819523800934</v>
      </c>
      <c r="L4" s="13">
        <f t="shared" si="3"/>
        <v>3.746642983149324</v>
      </c>
    </row>
    <row r="5" spans="1:12" ht="14.25">
      <c r="A5">
        <v>2004</v>
      </c>
      <c r="B5" s="7">
        <v>512.54931</v>
      </c>
      <c r="C5" s="7">
        <v>103.475868</v>
      </c>
      <c r="D5" s="7">
        <v>1794.24321</v>
      </c>
      <c r="E5" s="7">
        <v>9851.77287</v>
      </c>
      <c r="F5" s="16">
        <f t="shared" si="4"/>
        <v>12262.041258000001</v>
      </c>
      <c r="G5" s="11">
        <f t="shared" si="0"/>
        <v>2410.268388</v>
      </c>
      <c r="H5" s="11">
        <f t="shared" si="5"/>
        <v>616.025178</v>
      </c>
      <c r="I5" s="17">
        <f t="shared" si="6"/>
        <v>0.19656338918509939</v>
      </c>
      <c r="J5" s="12">
        <f t="shared" si="1"/>
        <v>0.05023838731565944</v>
      </c>
      <c r="K5" s="12">
        <f t="shared" si="2"/>
        <v>0.25558364415639506</v>
      </c>
      <c r="L5" s="13">
        <f t="shared" si="3"/>
        <v>4.087417367729258</v>
      </c>
    </row>
    <row r="6" spans="1:12" ht="14.25">
      <c r="A6">
        <v>2005</v>
      </c>
      <c r="B6" s="7">
        <v>1139.848783</v>
      </c>
      <c r="C6" s="7">
        <v>9.12619</v>
      </c>
      <c r="D6" s="7">
        <v>9501.356372</v>
      </c>
      <c r="E6" s="7">
        <v>5785.249826</v>
      </c>
      <c r="F6" s="16">
        <f t="shared" si="4"/>
        <v>16435.581171</v>
      </c>
      <c r="G6" s="11">
        <f t="shared" si="0"/>
        <v>10650.331345</v>
      </c>
      <c r="H6" s="11">
        <f t="shared" si="5"/>
        <v>1148.9749729999999</v>
      </c>
      <c r="I6" s="17">
        <f t="shared" si="6"/>
        <v>0.6480045478277416</v>
      </c>
      <c r="J6" s="12">
        <f t="shared" si="1"/>
        <v>0.06990777880293794</v>
      </c>
      <c r="K6" s="12">
        <f t="shared" si="2"/>
        <v>0.10788161755543953</v>
      </c>
      <c r="L6" s="13">
        <f t="shared" si="3"/>
        <v>0.5431990459823577</v>
      </c>
    </row>
    <row r="7" spans="1:12" ht="14.25">
      <c r="A7">
        <v>2006</v>
      </c>
      <c r="B7" s="7">
        <v>1153.679792</v>
      </c>
      <c r="C7" s="7">
        <v>23.619755</v>
      </c>
      <c r="D7" s="7">
        <v>4399.838277</v>
      </c>
      <c r="E7" s="7">
        <v>7366.916184</v>
      </c>
      <c r="F7" s="16">
        <f t="shared" si="4"/>
        <v>12944.054008</v>
      </c>
      <c r="G7" s="11">
        <f t="shared" si="0"/>
        <v>5577.1378239999995</v>
      </c>
      <c r="H7" s="11">
        <f t="shared" si="5"/>
        <v>1177.2995469999998</v>
      </c>
      <c r="I7" s="17">
        <f t="shared" si="6"/>
        <v>0.43086484501324557</v>
      </c>
      <c r="J7" s="12">
        <f t="shared" si="1"/>
        <v>0.09095292296156804</v>
      </c>
      <c r="K7" s="12">
        <f t="shared" si="2"/>
        <v>0.21109385927917135</v>
      </c>
      <c r="L7" s="13">
        <f t="shared" si="3"/>
        <v>1.320913417684978</v>
      </c>
    </row>
    <row r="8" spans="1:12" ht="14.25">
      <c r="A8">
        <v>2007</v>
      </c>
      <c r="B8" s="7">
        <v>1762.317086</v>
      </c>
      <c r="C8" s="7">
        <v>15.534054</v>
      </c>
      <c r="D8" s="7">
        <v>8098.93435</v>
      </c>
      <c r="E8" s="7">
        <v>2670.703167</v>
      </c>
      <c r="F8" s="16">
        <f t="shared" si="4"/>
        <v>12547.488657</v>
      </c>
      <c r="G8" s="11">
        <f t="shared" si="0"/>
        <v>9876.78549</v>
      </c>
      <c r="H8" s="11">
        <f t="shared" si="5"/>
        <v>1777.85114</v>
      </c>
      <c r="I8" s="17">
        <f t="shared" si="6"/>
        <v>0.7871523744705625</v>
      </c>
      <c r="J8" s="12">
        <f t="shared" si="1"/>
        <v>0.14168979854053676</v>
      </c>
      <c r="K8" s="12">
        <f t="shared" si="2"/>
        <v>0.18000301229585577</v>
      </c>
      <c r="L8" s="13">
        <f t="shared" si="3"/>
        <v>0.270402062462936</v>
      </c>
    </row>
    <row r="9" spans="1:12" ht="14.25">
      <c r="A9">
        <v>2008</v>
      </c>
      <c r="B9" s="7">
        <v>694.946035</v>
      </c>
      <c r="C9" s="7">
        <v>181.776754</v>
      </c>
      <c r="D9" s="7">
        <v>12889.960817</v>
      </c>
      <c r="E9" s="7">
        <v>3133.617451</v>
      </c>
      <c r="F9" s="16">
        <f t="shared" si="4"/>
        <v>16900.301056999997</v>
      </c>
      <c r="G9" s="11">
        <f t="shared" si="0"/>
        <v>13766.683605999999</v>
      </c>
      <c r="H9" s="11">
        <f t="shared" si="5"/>
        <v>876.722789</v>
      </c>
      <c r="I9" s="17">
        <f t="shared" si="6"/>
        <v>0.8145821520911858</v>
      </c>
      <c r="J9" s="12">
        <f t="shared" si="1"/>
        <v>0.05187616398329585</v>
      </c>
      <c r="K9" s="12">
        <f t="shared" si="2"/>
        <v>0.06368438573091734</v>
      </c>
      <c r="L9" s="13">
        <f t="shared" si="3"/>
        <v>0.22762326357484244</v>
      </c>
    </row>
    <row r="10" spans="1:12" ht="14.25">
      <c r="A10">
        <v>2009</v>
      </c>
      <c r="B10" s="7">
        <v>995.332609</v>
      </c>
      <c r="C10" s="7">
        <v>139.484424</v>
      </c>
      <c r="D10" s="7">
        <v>10593.570624</v>
      </c>
      <c r="E10" s="7">
        <v>2933.624502</v>
      </c>
      <c r="F10" s="16">
        <f t="shared" si="4"/>
        <v>14662.012159</v>
      </c>
      <c r="G10" s="11">
        <f t="shared" si="0"/>
        <v>11728.387657</v>
      </c>
      <c r="H10" s="11">
        <f t="shared" si="5"/>
        <v>1134.817033</v>
      </c>
      <c r="I10" s="17">
        <f t="shared" si="6"/>
        <v>0.7999166505806469</v>
      </c>
      <c r="J10" s="12">
        <f t="shared" si="1"/>
        <v>0.07739845122849759</v>
      </c>
      <c r="K10" s="12">
        <f t="shared" si="2"/>
        <v>0.09675814495462154</v>
      </c>
      <c r="L10" s="13">
        <f t="shared" si="3"/>
        <v>0.2501302470377579</v>
      </c>
    </row>
    <row r="11" spans="1:12" ht="14.25">
      <c r="A11">
        <v>2010</v>
      </c>
      <c r="B11" s="7">
        <v>822.669628</v>
      </c>
      <c r="C11" s="7">
        <v>260.067536</v>
      </c>
      <c r="D11" s="7">
        <v>14388.441747</v>
      </c>
      <c r="E11" s="7">
        <v>2013.918353</v>
      </c>
      <c r="F11" s="16">
        <f t="shared" si="4"/>
        <v>17485.097264</v>
      </c>
      <c r="G11" s="11">
        <f t="shared" si="0"/>
        <v>15471.178911</v>
      </c>
      <c r="H11" s="11">
        <f t="shared" si="5"/>
        <v>1082.7371640000001</v>
      </c>
      <c r="I11" s="17">
        <f t="shared" si="6"/>
        <v>0.8848208664445666</v>
      </c>
      <c r="J11" s="12">
        <f t="shared" si="1"/>
        <v>0.061923428142961694</v>
      </c>
      <c r="K11" s="12">
        <f t="shared" si="2"/>
        <v>0.06998414084851508</v>
      </c>
      <c r="L11" s="13">
        <f t="shared" si="3"/>
        <v>0.13017226189324882</v>
      </c>
    </row>
    <row r="12" spans="1:12" ht="14.25">
      <c r="A12">
        <v>2011</v>
      </c>
      <c r="B12" s="7">
        <v>1368.390199</v>
      </c>
      <c r="C12" s="7">
        <v>108.273182</v>
      </c>
      <c r="D12" s="7">
        <v>11802.250586</v>
      </c>
      <c r="E12" s="7">
        <v>2441.99435</v>
      </c>
      <c r="F12" s="16">
        <f t="shared" si="4"/>
        <v>15720.908317000001</v>
      </c>
      <c r="G12" s="11">
        <f t="shared" si="0"/>
        <v>13278.913967</v>
      </c>
      <c r="H12" s="11">
        <f t="shared" si="5"/>
        <v>1476.6633809999998</v>
      </c>
      <c r="I12" s="17">
        <f t="shared" si="6"/>
        <v>0.844665823325277</v>
      </c>
      <c r="J12" s="12">
        <f t="shared" si="1"/>
        <v>0.09392990221838464</v>
      </c>
      <c r="K12" s="12">
        <f t="shared" si="2"/>
        <v>0.11120362588911409</v>
      </c>
      <c r="L12" s="13">
        <f t="shared" si="3"/>
        <v>0.1839001559968462</v>
      </c>
    </row>
    <row r="13" spans="1:12" ht="14.25">
      <c r="A13">
        <v>2012</v>
      </c>
      <c r="B13" s="7">
        <v>331.771818</v>
      </c>
      <c r="C13" s="7">
        <v>118.227921</v>
      </c>
      <c r="D13" s="7">
        <v>14902.319631</v>
      </c>
      <c r="E13" s="7">
        <v>1952.333335</v>
      </c>
      <c r="F13" s="16">
        <f t="shared" si="4"/>
        <v>17304.652705</v>
      </c>
      <c r="G13" s="11">
        <f t="shared" si="0"/>
        <v>15352.319370000001</v>
      </c>
      <c r="H13" s="11">
        <f t="shared" si="5"/>
        <v>449.999739</v>
      </c>
      <c r="I13" s="17">
        <f t="shared" si="6"/>
        <v>0.8871787045783419</v>
      </c>
      <c r="J13" s="12">
        <f t="shared" si="1"/>
        <v>0.02600455187811872</v>
      </c>
      <c r="K13" s="12">
        <f t="shared" si="2"/>
        <v>0.029311514967526365</v>
      </c>
      <c r="L13" s="13">
        <f t="shared" si="3"/>
        <v>0.12716862435880918</v>
      </c>
    </row>
    <row r="14" spans="1:12" ht="14.25">
      <c r="A14">
        <v>2013</v>
      </c>
      <c r="B14" s="7">
        <v>38.064671</v>
      </c>
      <c r="C14" s="7">
        <v>69.882437</v>
      </c>
      <c r="D14" s="7">
        <v>14501.306005</v>
      </c>
      <c r="E14" s="7">
        <v>7084.966409</v>
      </c>
      <c r="F14" s="16">
        <f t="shared" si="4"/>
        <v>21694.219522</v>
      </c>
      <c r="G14" s="11">
        <f t="shared" si="0"/>
        <v>14609.253113</v>
      </c>
      <c r="H14" s="11">
        <f t="shared" si="5"/>
        <v>107.94710799999999</v>
      </c>
      <c r="I14" s="17">
        <f t="shared" si="6"/>
        <v>0.6734168564204317</v>
      </c>
      <c r="J14" s="12">
        <f t="shared" si="1"/>
        <v>0.0049758465793402415</v>
      </c>
      <c r="K14" s="12">
        <f t="shared" si="2"/>
        <v>0.0073889546005567915</v>
      </c>
      <c r="L14" s="13">
        <f t="shared" si="3"/>
        <v>0.48496431365785997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236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8" t="s">
        <v>333</v>
      </c>
      <c r="C3" s="8" t="s">
        <v>333</v>
      </c>
      <c r="D3" s="8" t="s">
        <v>333</v>
      </c>
      <c r="E3" s="8" t="s">
        <v>333</v>
      </c>
      <c r="F3" s="16">
        <f>SUM(B3:E3)</f>
        <v>0</v>
      </c>
      <c r="G3" s="11">
        <f aca="true" t="shared" si="0" ref="G3:G15">SUM(B3:D3)</f>
        <v>0</v>
      </c>
      <c r="H3" s="11">
        <f>SUM(B3:C3)</f>
        <v>0</v>
      </c>
      <c r="I3" s="17" t="e">
        <f>G3/F3</f>
        <v>#DIV/0!</v>
      </c>
      <c r="J3" s="12" t="e">
        <f aca="true" t="shared" si="1" ref="J3:J15">(B3+C3)/(E3+G3)</f>
        <v>#VALUE!</v>
      </c>
      <c r="K3" s="12" t="e">
        <f aca="true" t="shared" si="2" ref="K3:K15">(B3+C3)/G3</f>
        <v>#VALUE!</v>
      </c>
      <c r="L3" s="13" t="e">
        <f aca="true" t="shared" si="3" ref="L3:L15">E3/G3</f>
        <v>#VALUE!</v>
      </c>
    </row>
    <row r="4" spans="1:12" ht="14.25">
      <c r="A4">
        <v>2003</v>
      </c>
      <c r="B4" s="8" t="s">
        <v>333</v>
      </c>
      <c r="C4" s="8" t="s">
        <v>333</v>
      </c>
      <c r="D4" s="8" t="s">
        <v>333</v>
      </c>
      <c r="E4" s="8" t="s">
        <v>333</v>
      </c>
      <c r="F4" s="16">
        <f aca="true" t="shared" si="4" ref="F4:F15">SUM(B4:E4)</f>
        <v>0</v>
      </c>
      <c r="G4" s="11">
        <f t="shared" si="0"/>
        <v>0</v>
      </c>
      <c r="H4" s="11">
        <f aca="true" t="shared" si="5" ref="H4:H15">SUM(B4:C4)</f>
        <v>0</v>
      </c>
      <c r="I4" s="17" t="e">
        <f aca="true" t="shared" si="6" ref="I4:I15">G4/F4</f>
        <v>#DIV/0!</v>
      </c>
      <c r="J4" s="12" t="e">
        <f t="shared" si="1"/>
        <v>#VALUE!</v>
      </c>
      <c r="K4" s="12" t="e">
        <f t="shared" si="2"/>
        <v>#VALUE!</v>
      </c>
      <c r="L4" s="13" t="e">
        <f t="shared" si="3"/>
        <v>#VALUE!</v>
      </c>
    </row>
    <row r="5" spans="1:12" ht="14.25">
      <c r="A5">
        <v>2004</v>
      </c>
      <c r="B5" s="8" t="s">
        <v>333</v>
      </c>
      <c r="C5" s="8" t="s">
        <v>333</v>
      </c>
      <c r="D5" s="8" t="s">
        <v>333</v>
      </c>
      <c r="E5" s="8" t="s">
        <v>333</v>
      </c>
      <c r="F5" s="16">
        <f t="shared" si="4"/>
        <v>0</v>
      </c>
      <c r="G5" s="11">
        <f t="shared" si="0"/>
        <v>0</v>
      </c>
      <c r="H5" s="11">
        <f t="shared" si="5"/>
        <v>0</v>
      </c>
      <c r="I5" s="17" t="e">
        <f t="shared" si="6"/>
        <v>#DIV/0!</v>
      </c>
      <c r="J5" s="12" t="e">
        <f t="shared" si="1"/>
        <v>#VALUE!</v>
      </c>
      <c r="K5" s="12" t="e">
        <f t="shared" si="2"/>
        <v>#VALUE!</v>
      </c>
      <c r="L5" s="13" t="e">
        <f t="shared" si="3"/>
        <v>#VALUE!</v>
      </c>
    </row>
    <row r="6" spans="1:12" ht="14.25">
      <c r="A6">
        <v>2005</v>
      </c>
      <c r="B6" s="8" t="s">
        <v>333</v>
      </c>
      <c r="C6" s="8" t="s">
        <v>333</v>
      </c>
      <c r="D6" s="8" t="s">
        <v>333</v>
      </c>
      <c r="E6" s="8" t="s">
        <v>333</v>
      </c>
      <c r="F6" s="16">
        <f t="shared" si="4"/>
        <v>0</v>
      </c>
      <c r="G6" s="11">
        <f t="shared" si="0"/>
        <v>0</v>
      </c>
      <c r="H6" s="11">
        <f t="shared" si="5"/>
        <v>0</v>
      </c>
      <c r="I6" s="17" t="e">
        <f t="shared" si="6"/>
        <v>#DIV/0!</v>
      </c>
      <c r="J6" s="12" t="e">
        <f t="shared" si="1"/>
        <v>#VALUE!</v>
      </c>
      <c r="K6" s="12" t="e">
        <f t="shared" si="2"/>
        <v>#VALUE!</v>
      </c>
      <c r="L6" s="13" t="e">
        <f t="shared" si="3"/>
        <v>#VALUE!</v>
      </c>
    </row>
    <row r="7" spans="1:12" ht="14.25">
      <c r="A7">
        <v>2006</v>
      </c>
      <c r="B7" s="8" t="s">
        <v>333</v>
      </c>
      <c r="C7" s="8" t="s">
        <v>333</v>
      </c>
      <c r="D7" s="8" t="s">
        <v>333</v>
      </c>
      <c r="E7" s="8">
        <v>675.49374</v>
      </c>
      <c r="F7" s="16">
        <f t="shared" si="4"/>
        <v>675.49374</v>
      </c>
      <c r="G7" s="11">
        <f t="shared" si="0"/>
        <v>0</v>
      </c>
      <c r="H7" s="11">
        <f t="shared" si="5"/>
        <v>0</v>
      </c>
      <c r="I7" s="17">
        <f t="shared" si="6"/>
        <v>0</v>
      </c>
      <c r="J7" s="12" t="e">
        <f t="shared" si="1"/>
        <v>#VALUE!</v>
      </c>
      <c r="K7" s="12" t="e">
        <f t="shared" si="2"/>
        <v>#VALUE!</v>
      </c>
      <c r="L7" s="13" t="e">
        <f t="shared" si="3"/>
        <v>#DIV/0!</v>
      </c>
    </row>
    <row r="8" spans="1:12" ht="14.25">
      <c r="A8">
        <v>2007</v>
      </c>
      <c r="B8" s="8">
        <v>1.159999</v>
      </c>
      <c r="C8" s="8">
        <v>11.320085</v>
      </c>
      <c r="D8" s="8">
        <v>1040.786439</v>
      </c>
      <c r="E8" s="8" t="s">
        <v>333</v>
      </c>
      <c r="F8" s="16">
        <f t="shared" si="4"/>
        <v>1053.266523</v>
      </c>
      <c r="G8" s="11">
        <f t="shared" si="0"/>
        <v>1053.266523</v>
      </c>
      <c r="H8" s="11">
        <f t="shared" si="5"/>
        <v>12.480084000000002</v>
      </c>
      <c r="I8" s="17">
        <f t="shared" si="6"/>
        <v>1</v>
      </c>
      <c r="J8" s="12" t="e">
        <f t="shared" si="1"/>
        <v>#VALUE!</v>
      </c>
      <c r="K8" s="12">
        <f t="shared" si="2"/>
        <v>0.01184893256120322</v>
      </c>
      <c r="L8" s="13" t="e">
        <f t="shared" si="3"/>
        <v>#VALUE!</v>
      </c>
    </row>
    <row r="9" spans="1:12" ht="14.25">
      <c r="A9">
        <v>2008</v>
      </c>
      <c r="B9" s="8">
        <v>2.900558</v>
      </c>
      <c r="C9" s="8">
        <v>21.207915</v>
      </c>
      <c r="D9" s="8">
        <v>1430.85866</v>
      </c>
      <c r="E9" s="8" t="s">
        <v>333</v>
      </c>
      <c r="F9" s="16">
        <f t="shared" si="4"/>
        <v>1454.967133</v>
      </c>
      <c r="G9" s="11">
        <f t="shared" si="0"/>
        <v>1454.967133</v>
      </c>
      <c r="H9" s="11">
        <f t="shared" si="5"/>
        <v>24.108473</v>
      </c>
      <c r="I9" s="17">
        <f t="shared" si="6"/>
        <v>1</v>
      </c>
      <c r="J9" s="12" t="e">
        <f t="shared" si="1"/>
        <v>#VALUE!</v>
      </c>
      <c r="K9" s="12">
        <f t="shared" si="2"/>
        <v>0.016569771545485487</v>
      </c>
      <c r="L9" s="13" t="e">
        <f t="shared" si="3"/>
        <v>#VALUE!</v>
      </c>
    </row>
    <row r="10" spans="1:12" ht="14.25">
      <c r="A10">
        <v>2009</v>
      </c>
      <c r="B10" s="8">
        <v>0.714656</v>
      </c>
      <c r="C10" s="8">
        <v>41.449195</v>
      </c>
      <c r="D10" s="8">
        <v>1407.242508</v>
      </c>
      <c r="E10" s="8" t="s">
        <v>333</v>
      </c>
      <c r="F10" s="16">
        <f t="shared" si="4"/>
        <v>1449.406359</v>
      </c>
      <c r="G10" s="11">
        <f t="shared" si="0"/>
        <v>1449.406359</v>
      </c>
      <c r="H10" s="11">
        <f t="shared" si="5"/>
        <v>42.163851</v>
      </c>
      <c r="I10" s="17">
        <f t="shared" si="6"/>
        <v>1</v>
      </c>
      <c r="J10" s="12" t="e">
        <f t="shared" si="1"/>
        <v>#VALUE!</v>
      </c>
      <c r="K10" s="12">
        <f t="shared" si="2"/>
        <v>0.02909042777285069</v>
      </c>
      <c r="L10" s="13" t="e">
        <f t="shared" si="3"/>
        <v>#VALUE!</v>
      </c>
    </row>
    <row r="11" spans="1:12" ht="14.25">
      <c r="A11">
        <v>2010</v>
      </c>
      <c r="B11" s="8">
        <v>0.694315</v>
      </c>
      <c r="C11" s="8">
        <v>3.338697</v>
      </c>
      <c r="D11" s="8">
        <v>1805.552294</v>
      </c>
      <c r="E11" s="8" t="s">
        <v>333</v>
      </c>
      <c r="F11" s="16">
        <f t="shared" si="4"/>
        <v>1809.5853060000002</v>
      </c>
      <c r="G11" s="11">
        <f t="shared" si="0"/>
        <v>1809.5853060000002</v>
      </c>
      <c r="H11" s="11">
        <f t="shared" si="5"/>
        <v>4.033011999999999</v>
      </c>
      <c r="I11" s="17">
        <f t="shared" si="6"/>
        <v>1</v>
      </c>
      <c r="J11" s="12" t="e">
        <f t="shared" si="1"/>
        <v>#VALUE!</v>
      </c>
      <c r="K11" s="12">
        <f t="shared" si="2"/>
        <v>0.0022286940475410772</v>
      </c>
      <c r="L11" s="13" t="e">
        <f t="shared" si="3"/>
        <v>#VALUE!</v>
      </c>
    </row>
    <row r="12" spans="1:12" ht="14.25">
      <c r="A12">
        <v>2011</v>
      </c>
      <c r="B12" s="8">
        <v>0.104759</v>
      </c>
      <c r="C12" s="8">
        <v>15.244458</v>
      </c>
      <c r="D12" s="8">
        <v>1608.276413</v>
      </c>
      <c r="E12" s="8" t="s">
        <v>333</v>
      </c>
      <c r="F12" s="16">
        <f t="shared" si="4"/>
        <v>1623.62563</v>
      </c>
      <c r="G12" s="11">
        <f t="shared" si="0"/>
        <v>1623.62563</v>
      </c>
      <c r="H12" s="11">
        <f t="shared" si="5"/>
        <v>15.349217</v>
      </c>
      <c r="I12" s="17">
        <f t="shared" si="6"/>
        <v>1</v>
      </c>
      <c r="J12" s="12" t="e">
        <f t="shared" si="1"/>
        <v>#VALUE!</v>
      </c>
      <c r="K12" s="12">
        <f t="shared" si="2"/>
        <v>0.009453667592079093</v>
      </c>
      <c r="L12" s="13" t="e">
        <f t="shared" si="3"/>
        <v>#VALUE!</v>
      </c>
    </row>
    <row r="13" spans="1:12" ht="14.25">
      <c r="A13">
        <v>2012</v>
      </c>
      <c r="B13" s="8">
        <v>2.321882</v>
      </c>
      <c r="C13" s="8">
        <v>3.375568</v>
      </c>
      <c r="D13" s="8">
        <v>1738.728202</v>
      </c>
      <c r="E13" s="8">
        <v>8.562885</v>
      </c>
      <c r="F13" s="16">
        <f t="shared" si="4"/>
        <v>1752.988537</v>
      </c>
      <c r="G13" s="11">
        <f t="shared" si="0"/>
        <v>1744.425652</v>
      </c>
      <c r="H13" s="11">
        <f t="shared" si="5"/>
        <v>5.69745</v>
      </c>
      <c r="I13" s="17">
        <f t="shared" si="6"/>
        <v>0.9951152646926863</v>
      </c>
      <c r="J13" s="12">
        <f t="shared" si="1"/>
        <v>0.003250135343012799</v>
      </c>
      <c r="K13" s="12">
        <f t="shared" si="2"/>
        <v>0.0032660893248547575</v>
      </c>
      <c r="L13" s="13">
        <f t="shared" si="3"/>
        <v>0.004908713071366827</v>
      </c>
    </row>
    <row r="14" spans="1:12" ht="14.25">
      <c r="A14">
        <v>2013</v>
      </c>
      <c r="B14" s="8">
        <v>10.128376</v>
      </c>
      <c r="C14" s="8">
        <v>45.359016</v>
      </c>
      <c r="D14" s="8">
        <v>2182.431858</v>
      </c>
      <c r="E14" s="8">
        <v>0.282357</v>
      </c>
      <c r="F14" s="16">
        <f t="shared" si="4"/>
        <v>2238.201607</v>
      </c>
      <c r="G14" s="11">
        <f t="shared" si="0"/>
        <v>2237.91925</v>
      </c>
      <c r="H14" s="11">
        <f t="shared" si="5"/>
        <v>55.487392</v>
      </c>
      <c r="I14" s="17">
        <f t="shared" si="6"/>
        <v>0.9998738464850008</v>
      </c>
      <c r="J14" s="12">
        <f t="shared" si="1"/>
        <v>0.024791060745583675</v>
      </c>
      <c r="K14" s="12">
        <f t="shared" si="2"/>
        <v>0.024794188619629596</v>
      </c>
      <c r="L14" s="13">
        <f t="shared" si="3"/>
        <v>0.0001261694317165376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cols>
    <col min="1" max="1" width="12.00390625" style="0" customWidth="1"/>
  </cols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240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8">
        <v>63.207052</v>
      </c>
      <c r="C3" s="8">
        <v>142.045044</v>
      </c>
      <c r="D3" s="8" t="s">
        <v>333</v>
      </c>
      <c r="E3" s="8">
        <v>4265.629583</v>
      </c>
      <c r="F3" s="16">
        <f>SUM(B3:E3)</f>
        <v>4470.881679</v>
      </c>
      <c r="G3" s="11">
        <f aca="true" t="shared" si="0" ref="G3:G15">SUM(B3:D3)</f>
        <v>205.252096</v>
      </c>
      <c r="H3" s="11">
        <f>SUM(B3:C3)</f>
        <v>205.252096</v>
      </c>
      <c r="I3" s="17">
        <f>G3/F3</f>
        <v>0.04590863966811768</v>
      </c>
      <c r="J3" s="12">
        <f aca="true" t="shared" si="1" ref="J3:J15">(B3+C3)/(E3+G3)</f>
        <v>0.04590863966811768</v>
      </c>
      <c r="K3" s="12">
        <f aca="true" t="shared" si="2" ref="K3:K15">(B3+C3)/G3</f>
        <v>1</v>
      </c>
      <c r="L3" s="13">
        <f aca="true" t="shared" si="3" ref="L3:L15">E3/G3</f>
        <v>20.782392317201964</v>
      </c>
    </row>
    <row r="4" spans="1:12" ht="14.25">
      <c r="A4">
        <v>2003</v>
      </c>
      <c r="B4" s="8">
        <v>50.326972</v>
      </c>
      <c r="C4" s="8">
        <v>238.6505</v>
      </c>
      <c r="D4" s="8" t="s">
        <v>333</v>
      </c>
      <c r="E4" s="8">
        <v>2150.46954</v>
      </c>
      <c r="F4" s="16">
        <f aca="true" t="shared" si="4" ref="F4:F15">SUM(B4:E4)</f>
        <v>2439.447012</v>
      </c>
      <c r="G4" s="11">
        <f t="shared" si="0"/>
        <v>288.977472</v>
      </c>
      <c r="H4" s="11">
        <f aca="true" t="shared" si="5" ref="H4:H15">SUM(B4:C4)</f>
        <v>288.977472</v>
      </c>
      <c r="I4" s="17">
        <f aca="true" t="shared" si="6" ref="I4:I15">G4/F4</f>
        <v>0.11846023733185312</v>
      </c>
      <c r="J4" s="12">
        <f t="shared" si="1"/>
        <v>0.11846023733185312</v>
      </c>
      <c r="K4" s="12">
        <f t="shared" si="2"/>
        <v>1</v>
      </c>
      <c r="L4" s="13">
        <f t="shared" si="3"/>
        <v>7.441651160959704</v>
      </c>
    </row>
    <row r="5" spans="1:12" ht="14.25">
      <c r="A5">
        <v>2004</v>
      </c>
      <c r="B5" s="8">
        <v>90.77172</v>
      </c>
      <c r="C5" s="8">
        <v>189.43999</v>
      </c>
      <c r="D5" s="8" t="s">
        <v>333</v>
      </c>
      <c r="E5" s="8">
        <v>2530.755812</v>
      </c>
      <c r="F5" s="16">
        <f t="shared" si="4"/>
        <v>2810.967522</v>
      </c>
      <c r="G5" s="11">
        <f t="shared" si="0"/>
        <v>280.21171</v>
      </c>
      <c r="H5" s="11">
        <f t="shared" si="5"/>
        <v>280.21171</v>
      </c>
      <c r="I5" s="17">
        <f t="shared" si="6"/>
        <v>0.0996851467713258</v>
      </c>
      <c r="J5" s="12">
        <f t="shared" si="1"/>
        <v>0.0996851467713258</v>
      </c>
      <c r="K5" s="12">
        <f t="shared" si="2"/>
        <v>1</v>
      </c>
      <c r="L5" s="13">
        <f t="shared" si="3"/>
        <v>9.031584768530909</v>
      </c>
    </row>
    <row r="6" spans="1:12" ht="14.25">
      <c r="A6">
        <v>2005</v>
      </c>
      <c r="B6" s="8">
        <v>57.982</v>
      </c>
      <c r="C6" s="8">
        <v>267.41159</v>
      </c>
      <c r="D6" s="8">
        <v>1982.00314</v>
      </c>
      <c r="E6" s="8">
        <v>1222.008</v>
      </c>
      <c r="F6" s="16">
        <f t="shared" si="4"/>
        <v>3529.40473</v>
      </c>
      <c r="G6" s="11">
        <f t="shared" si="0"/>
        <v>2307.39673</v>
      </c>
      <c r="H6" s="11">
        <f t="shared" si="5"/>
        <v>325.39359</v>
      </c>
      <c r="I6" s="17">
        <f t="shared" si="6"/>
        <v>0.6537637098933677</v>
      </c>
      <c r="J6" s="12">
        <f t="shared" si="1"/>
        <v>0.09219503426006911</v>
      </c>
      <c r="K6" s="12">
        <f t="shared" si="2"/>
        <v>0.14102195160864253</v>
      </c>
      <c r="L6" s="13">
        <f t="shared" si="3"/>
        <v>0.5296046337033684</v>
      </c>
    </row>
    <row r="7" spans="1:12" ht="14.25">
      <c r="A7">
        <v>2006</v>
      </c>
      <c r="B7" s="8">
        <v>41.21433</v>
      </c>
      <c r="C7" s="8">
        <v>241.55284</v>
      </c>
      <c r="D7" s="8">
        <v>4165.11554</v>
      </c>
      <c r="E7" s="8">
        <v>5817.86918</v>
      </c>
      <c r="F7" s="16">
        <f t="shared" si="4"/>
        <v>10265.75189</v>
      </c>
      <c r="G7" s="11">
        <f t="shared" si="0"/>
        <v>4447.88271</v>
      </c>
      <c r="H7" s="11">
        <f t="shared" si="5"/>
        <v>282.76717</v>
      </c>
      <c r="I7" s="17">
        <f t="shared" si="6"/>
        <v>0.43327393430701744</v>
      </c>
      <c r="J7" s="12">
        <f t="shared" si="1"/>
        <v>0.027544711096655974</v>
      </c>
      <c r="K7" s="12">
        <f t="shared" si="2"/>
        <v>0.06357343222299133</v>
      </c>
      <c r="L7" s="13">
        <f t="shared" si="3"/>
        <v>1.308008677234207</v>
      </c>
    </row>
    <row r="8" spans="1:12" ht="14.25">
      <c r="A8">
        <v>2007</v>
      </c>
      <c r="B8" s="8">
        <v>68.57943</v>
      </c>
      <c r="C8" s="8">
        <v>156.9343</v>
      </c>
      <c r="D8" s="8">
        <v>2630.55653</v>
      </c>
      <c r="E8" s="8">
        <v>1943.91306</v>
      </c>
      <c r="F8" s="16">
        <f t="shared" si="4"/>
        <v>4799.98332</v>
      </c>
      <c r="G8" s="11">
        <f t="shared" si="0"/>
        <v>2856.07026</v>
      </c>
      <c r="H8" s="11">
        <f t="shared" si="5"/>
        <v>225.51373</v>
      </c>
      <c r="I8" s="17">
        <f t="shared" si="6"/>
        <v>0.5950167051830505</v>
      </c>
      <c r="J8" s="12">
        <f t="shared" si="1"/>
        <v>0.04698219034644479</v>
      </c>
      <c r="K8" s="12">
        <f t="shared" si="2"/>
        <v>0.07895944758725928</v>
      </c>
      <c r="L8" s="13">
        <f t="shared" si="3"/>
        <v>0.6806250837820775</v>
      </c>
    </row>
    <row r="9" spans="1:12" ht="14.25">
      <c r="A9">
        <v>2008</v>
      </c>
      <c r="B9" s="8">
        <v>40.546</v>
      </c>
      <c r="C9" s="8">
        <v>204.841</v>
      </c>
      <c r="D9" s="8">
        <v>5381.924651</v>
      </c>
      <c r="E9" s="8" t="s">
        <v>333</v>
      </c>
      <c r="F9" s="16">
        <f t="shared" si="4"/>
        <v>5627.311651</v>
      </c>
      <c r="G9" s="11">
        <f t="shared" si="0"/>
        <v>5627.311651</v>
      </c>
      <c r="H9" s="11">
        <f t="shared" si="5"/>
        <v>245.387</v>
      </c>
      <c r="I9" s="17">
        <f t="shared" si="6"/>
        <v>1</v>
      </c>
      <c r="J9" s="12" t="e">
        <f t="shared" si="1"/>
        <v>#VALUE!</v>
      </c>
      <c r="K9" s="12">
        <f t="shared" si="2"/>
        <v>0.04360643504725628</v>
      </c>
      <c r="L9" s="13" t="e">
        <f t="shared" si="3"/>
        <v>#VALUE!</v>
      </c>
    </row>
    <row r="10" spans="1:12" ht="14.25">
      <c r="A10">
        <v>2009</v>
      </c>
      <c r="B10" s="8" t="s">
        <v>333</v>
      </c>
      <c r="C10" s="8" t="s">
        <v>333</v>
      </c>
      <c r="D10" s="8" t="s">
        <v>333</v>
      </c>
      <c r="E10" s="8">
        <v>5291.75213</v>
      </c>
      <c r="F10" s="16">
        <f t="shared" si="4"/>
        <v>5291.75213</v>
      </c>
      <c r="G10" s="11">
        <f t="shared" si="0"/>
        <v>0</v>
      </c>
      <c r="H10" s="11">
        <f t="shared" si="5"/>
        <v>0</v>
      </c>
      <c r="I10" s="17">
        <f t="shared" si="6"/>
        <v>0</v>
      </c>
      <c r="J10" s="12" t="e">
        <f t="shared" si="1"/>
        <v>#VALUE!</v>
      </c>
      <c r="K10" s="12" t="e">
        <f t="shared" si="2"/>
        <v>#VALUE!</v>
      </c>
      <c r="L10" s="13" t="e">
        <f t="shared" si="3"/>
        <v>#DIV/0!</v>
      </c>
    </row>
    <row r="11" spans="1:12" ht="14.25">
      <c r="A11">
        <v>2010</v>
      </c>
      <c r="B11" s="8">
        <v>12.815296</v>
      </c>
      <c r="C11" s="8">
        <v>86.362993</v>
      </c>
      <c r="D11" s="8">
        <v>6474.475345</v>
      </c>
      <c r="E11" s="8">
        <v>-501.835841</v>
      </c>
      <c r="F11" s="16">
        <f t="shared" si="4"/>
        <v>6071.817793</v>
      </c>
      <c r="G11" s="11">
        <f t="shared" si="0"/>
        <v>6573.653634</v>
      </c>
      <c r="H11" s="11">
        <f t="shared" si="5"/>
        <v>99.178289</v>
      </c>
      <c r="I11" s="17">
        <f t="shared" si="6"/>
        <v>1.0826500165368187</v>
      </c>
      <c r="J11" s="12">
        <f t="shared" si="1"/>
        <v>0.01633420046206581</v>
      </c>
      <c r="K11" s="12">
        <f t="shared" si="2"/>
        <v>0.01508723983981052</v>
      </c>
      <c r="L11" s="13">
        <f t="shared" si="3"/>
        <v>-0.07634047501444613</v>
      </c>
    </row>
    <row r="12" spans="1:12" ht="14.25">
      <c r="A12">
        <v>2011</v>
      </c>
      <c r="B12" s="8">
        <v>12.414601</v>
      </c>
      <c r="C12" s="8">
        <v>103.615308</v>
      </c>
      <c r="D12" s="8">
        <v>3910.128024</v>
      </c>
      <c r="E12" s="8" t="s">
        <v>333</v>
      </c>
      <c r="F12" s="16">
        <f t="shared" si="4"/>
        <v>4026.157933</v>
      </c>
      <c r="G12" s="11">
        <f t="shared" si="0"/>
        <v>4026.157933</v>
      </c>
      <c r="H12" s="11">
        <f t="shared" si="5"/>
        <v>116.029909</v>
      </c>
      <c r="I12" s="17">
        <f t="shared" si="6"/>
        <v>1</v>
      </c>
      <c r="J12" s="12" t="e">
        <f t="shared" si="1"/>
        <v>#VALUE!</v>
      </c>
      <c r="K12" s="12">
        <f t="shared" si="2"/>
        <v>0.028819015779031537</v>
      </c>
      <c r="L12" s="13" t="e">
        <f t="shared" si="3"/>
        <v>#VALUE!</v>
      </c>
    </row>
    <row r="13" spans="1:12" ht="14.25">
      <c r="A13">
        <v>2012</v>
      </c>
      <c r="B13" s="8">
        <v>79.394142</v>
      </c>
      <c r="C13" s="8">
        <v>58.91889</v>
      </c>
      <c r="D13" s="8">
        <v>4738.133682</v>
      </c>
      <c r="E13" s="8" t="s">
        <v>333</v>
      </c>
      <c r="F13" s="16">
        <f t="shared" si="4"/>
        <v>4876.446714</v>
      </c>
      <c r="G13" s="11">
        <f t="shared" si="0"/>
        <v>4876.446714</v>
      </c>
      <c r="H13" s="11">
        <f t="shared" si="5"/>
        <v>138.313032</v>
      </c>
      <c r="I13" s="17">
        <f t="shared" si="6"/>
        <v>1</v>
      </c>
      <c r="J13" s="12" t="e">
        <f t="shared" si="1"/>
        <v>#VALUE!</v>
      </c>
      <c r="K13" s="12">
        <f t="shared" si="2"/>
        <v>0.028363486799294083</v>
      </c>
      <c r="L13" s="13" t="e">
        <f t="shared" si="3"/>
        <v>#VALUE!</v>
      </c>
    </row>
    <row r="14" spans="1:12" ht="14.25">
      <c r="A14">
        <v>2013</v>
      </c>
      <c r="B14" s="8">
        <v>3.525416</v>
      </c>
      <c r="C14" s="8">
        <v>295.802593</v>
      </c>
      <c r="D14" s="8">
        <v>3018.821062</v>
      </c>
      <c r="E14" s="8" t="s">
        <v>333</v>
      </c>
      <c r="F14" s="16">
        <f t="shared" si="4"/>
        <v>3318.149071</v>
      </c>
      <c r="G14" s="11">
        <f t="shared" si="0"/>
        <v>3318.149071</v>
      </c>
      <c r="H14" s="11">
        <f t="shared" si="5"/>
        <v>299.328009</v>
      </c>
      <c r="I14" s="17">
        <f t="shared" si="6"/>
        <v>1</v>
      </c>
      <c r="J14" s="12" t="e">
        <f t="shared" si="1"/>
        <v>#VALUE!</v>
      </c>
      <c r="K14" s="12">
        <f t="shared" si="2"/>
        <v>0.09020933134561995</v>
      </c>
      <c r="L14" s="13" t="e">
        <f t="shared" si="3"/>
        <v>#VALUE!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cols>
    <col min="1" max="1" width="13.140625" style="0" customWidth="1"/>
  </cols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242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7">
        <v>0.547621</v>
      </c>
      <c r="C3" s="7">
        <v>0.727784</v>
      </c>
      <c r="D3" s="7">
        <v>0.254313</v>
      </c>
      <c r="E3" s="7">
        <v>74.443775</v>
      </c>
      <c r="F3" s="16">
        <f>SUM(B3:E3)</f>
        <v>75.973493</v>
      </c>
      <c r="G3" s="11">
        <f aca="true" t="shared" si="0" ref="G3:G15">SUM(B3:D3)</f>
        <v>1.5297180000000001</v>
      </c>
      <c r="H3" s="11">
        <f>SUM(B3:C3)</f>
        <v>1.2754050000000001</v>
      </c>
      <c r="I3" s="17">
        <f>G3/F3</f>
        <v>0.020134890994152395</v>
      </c>
      <c r="J3" s="12">
        <f aca="true" t="shared" si="1" ref="J3:J15">(B3+C3)/(E3+G3)</f>
        <v>0.016787499819180356</v>
      </c>
      <c r="K3" s="12">
        <f aca="true" t="shared" si="2" ref="K3:K15">(B3+C3)/G3</f>
        <v>0.8337517110996929</v>
      </c>
      <c r="L3" s="13">
        <f aca="true" t="shared" si="3" ref="L3:L15">E3/G3</f>
        <v>48.665031724801565</v>
      </c>
    </row>
    <row r="4" spans="1:12" ht="14.25">
      <c r="A4">
        <v>2003</v>
      </c>
      <c r="B4" s="7">
        <v>2.221581</v>
      </c>
      <c r="C4" s="7">
        <v>2.686401</v>
      </c>
      <c r="D4" s="7">
        <v>0.00348</v>
      </c>
      <c r="E4" s="7">
        <v>111.319106</v>
      </c>
      <c r="F4" s="16">
        <f aca="true" t="shared" si="4" ref="F4:F15">SUM(B4:E4)</f>
        <v>116.230568</v>
      </c>
      <c r="G4" s="11">
        <f t="shared" si="0"/>
        <v>4.911462</v>
      </c>
      <c r="H4" s="11">
        <f aca="true" t="shared" si="5" ref="H4:H15">SUM(B4:C4)</f>
        <v>4.9079820000000005</v>
      </c>
      <c r="I4" s="17">
        <f aca="true" t="shared" si="6" ref="I4:I15">G4/F4</f>
        <v>0.042256198902856604</v>
      </c>
      <c r="J4" s="12">
        <f t="shared" si="1"/>
        <v>0.0422262584142237</v>
      </c>
      <c r="K4" s="12">
        <f t="shared" si="2"/>
        <v>0.9992914533391484</v>
      </c>
      <c r="L4" s="13">
        <f t="shared" si="3"/>
        <v>22.665166909567866</v>
      </c>
    </row>
    <row r="5" spans="1:12" ht="14.25">
      <c r="A5">
        <v>2004</v>
      </c>
      <c r="B5" s="7">
        <v>1.550032</v>
      </c>
      <c r="C5" s="7">
        <v>2.052951</v>
      </c>
      <c r="D5" s="7" t="s">
        <v>333</v>
      </c>
      <c r="E5" s="7">
        <v>169.497499</v>
      </c>
      <c r="F5" s="16">
        <f t="shared" si="4"/>
        <v>173.100482</v>
      </c>
      <c r="G5" s="11">
        <f t="shared" si="0"/>
        <v>3.602983</v>
      </c>
      <c r="H5" s="11">
        <f t="shared" si="5"/>
        <v>3.602983</v>
      </c>
      <c r="I5" s="17">
        <f t="shared" si="6"/>
        <v>0.02081440189172899</v>
      </c>
      <c r="J5" s="12">
        <f t="shared" si="1"/>
        <v>0.02081440189172899</v>
      </c>
      <c r="K5" s="12">
        <f t="shared" si="2"/>
        <v>1</v>
      </c>
      <c r="L5" s="13">
        <f t="shared" si="3"/>
        <v>47.043657713622295</v>
      </c>
    </row>
    <row r="6" spans="1:12" ht="14.25">
      <c r="A6">
        <v>2005</v>
      </c>
      <c r="B6" s="7">
        <v>3.523015</v>
      </c>
      <c r="C6" s="7">
        <v>5.222635</v>
      </c>
      <c r="D6" s="7">
        <v>297.443187</v>
      </c>
      <c r="E6" s="7" t="s">
        <v>333</v>
      </c>
      <c r="F6" s="16">
        <f t="shared" si="4"/>
        <v>306.18883700000004</v>
      </c>
      <c r="G6" s="11">
        <f t="shared" si="0"/>
        <v>306.18883700000004</v>
      </c>
      <c r="H6" s="11">
        <f t="shared" si="5"/>
        <v>8.745650000000001</v>
      </c>
      <c r="I6" s="17">
        <f t="shared" si="6"/>
        <v>1</v>
      </c>
      <c r="J6" s="12" t="e">
        <f t="shared" si="1"/>
        <v>#VALUE!</v>
      </c>
      <c r="K6" s="12">
        <f t="shared" si="2"/>
        <v>0.028562928961384702</v>
      </c>
      <c r="L6" s="13" t="e">
        <f t="shared" si="3"/>
        <v>#VALUE!</v>
      </c>
    </row>
    <row r="7" spans="1:12" ht="14.25">
      <c r="A7">
        <v>2006</v>
      </c>
      <c r="B7" s="7">
        <v>1.361138</v>
      </c>
      <c r="C7" s="7">
        <v>18.645704</v>
      </c>
      <c r="D7" s="7">
        <v>260.193316</v>
      </c>
      <c r="E7" s="7">
        <v>9.104801</v>
      </c>
      <c r="F7" s="16">
        <f t="shared" si="4"/>
        <v>289.304959</v>
      </c>
      <c r="G7" s="11">
        <f t="shared" si="0"/>
        <v>280.200158</v>
      </c>
      <c r="H7" s="11">
        <f t="shared" si="5"/>
        <v>20.006842</v>
      </c>
      <c r="I7" s="17">
        <f t="shared" si="6"/>
        <v>0.9685287074529545</v>
      </c>
      <c r="J7" s="12">
        <f t="shared" si="1"/>
        <v>0.0691548533048132</v>
      </c>
      <c r="K7" s="12">
        <f t="shared" si="2"/>
        <v>0.07140196544785674</v>
      </c>
      <c r="L7" s="13">
        <f t="shared" si="3"/>
        <v>0.03249391815118106</v>
      </c>
    </row>
    <row r="8" spans="1:12" ht="14.25">
      <c r="A8">
        <v>2007</v>
      </c>
      <c r="B8" s="7">
        <v>1.282239</v>
      </c>
      <c r="C8" s="7">
        <v>2.095956</v>
      </c>
      <c r="D8" s="7">
        <v>262.580239</v>
      </c>
      <c r="E8" s="7">
        <v>13.341568</v>
      </c>
      <c r="F8" s="16">
        <f t="shared" si="4"/>
        <v>279.300002</v>
      </c>
      <c r="G8" s="11">
        <f t="shared" si="0"/>
        <v>265.958434</v>
      </c>
      <c r="H8" s="11">
        <f t="shared" si="5"/>
        <v>3.378195</v>
      </c>
      <c r="I8" s="17">
        <f t="shared" si="6"/>
        <v>0.9522321235071097</v>
      </c>
      <c r="J8" s="12">
        <f t="shared" si="1"/>
        <v>0.012095220106729537</v>
      </c>
      <c r="K8" s="12">
        <f t="shared" si="2"/>
        <v>0.012701966052334326</v>
      </c>
      <c r="L8" s="13">
        <f t="shared" si="3"/>
        <v>0.05016410947885187</v>
      </c>
    </row>
    <row r="9" spans="1:12" ht="14.25">
      <c r="A9">
        <v>2008</v>
      </c>
      <c r="B9" s="7">
        <v>2.373574</v>
      </c>
      <c r="C9" s="7">
        <v>6.515503</v>
      </c>
      <c r="D9" s="7">
        <v>343.86558</v>
      </c>
      <c r="E9" s="7" t="s">
        <v>333</v>
      </c>
      <c r="F9" s="16">
        <f t="shared" si="4"/>
        <v>352.754657</v>
      </c>
      <c r="G9" s="11">
        <f t="shared" si="0"/>
        <v>352.754657</v>
      </c>
      <c r="H9" s="11">
        <f t="shared" si="5"/>
        <v>8.889077</v>
      </c>
      <c r="I9" s="17">
        <f t="shared" si="6"/>
        <v>1</v>
      </c>
      <c r="J9" s="12" t="e">
        <f t="shared" si="1"/>
        <v>#VALUE!</v>
      </c>
      <c r="K9" s="12">
        <f t="shared" si="2"/>
        <v>0.02519903514696902</v>
      </c>
      <c r="L9" s="13" t="e">
        <f t="shared" si="3"/>
        <v>#VALUE!</v>
      </c>
    </row>
    <row r="10" spans="1:12" ht="14.25">
      <c r="A10">
        <v>2009</v>
      </c>
      <c r="B10" s="7">
        <v>0.202339</v>
      </c>
      <c r="C10" s="7">
        <v>2.811486</v>
      </c>
      <c r="D10" s="7">
        <v>262.843525</v>
      </c>
      <c r="E10" s="7" t="s">
        <v>333</v>
      </c>
      <c r="F10" s="16">
        <f t="shared" si="4"/>
        <v>265.85735</v>
      </c>
      <c r="G10" s="11">
        <f t="shared" si="0"/>
        <v>265.85735</v>
      </c>
      <c r="H10" s="11">
        <f t="shared" si="5"/>
        <v>3.0138249999999998</v>
      </c>
      <c r="I10" s="17">
        <f t="shared" si="6"/>
        <v>1</v>
      </c>
      <c r="J10" s="12" t="e">
        <f t="shared" si="1"/>
        <v>#VALUE!</v>
      </c>
      <c r="K10" s="12">
        <f t="shared" si="2"/>
        <v>0.011336248555851474</v>
      </c>
      <c r="L10" s="13" t="e">
        <f t="shared" si="3"/>
        <v>#VALUE!</v>
      </c>
    </row>
    <row r="11" spans="1:12" ht="14.25">
      <c r="A11">
        <v>2010</v>
      </c>
      <c r="B11" s="7">
        <v>0.600289</v>
      </c>
      <c r="C11" s="7">
        <v>10.711728</v>
      </c>
      <c r="D11" s="7">
        <v>277.848198</v>
      </c>
      <c r="E11" s="7">
        <v>0.216201</v>
      </c>
      <c r="F11" s="16">
        <f t="shared" si="4"/>
        <v>289.37641600000006</v>
      </c>
      <c r="G11" s="11">
        <f t="shared" si="0"/>
        <v>289.16021500000005</v>
      </c>
      <c r="H11" s="11">
        <f t="shared" si="5"/>
        <v>11.312017</v>
      </c>
      <c r="I11" s="17">
        <f t="shared" si="6"/>
        <v>0.9992528727703919</v>
      </c>
      <c r="J11" s="12">
        <f t="shared" si="1"/>
        <v>0.039091012171496374</v>
      </c>
      <c r="K11" s="12">
        <f t="shared" si="2"/>
        <v>0.039120239968005274</v>
      </c>
      <c r="L11" s="13">
        <f t="shared" si="3"/>
        <v>0.0007476858460628824</v>
      </c>
    </row>
    <row r="12" spans="1:12" ht="14.25">
      <c r="A12">
        <v>2011</v>
      </c>
      <c r="B12" s="7">
        <v>0.843013</v>
      </c>
      <c r="C12" s="7">
        <v>13.822945</v>
      </c>
      <c r="D12" s="7">
        <v>477.584569</v>
      </c>
      <c r="E12" s="7">
        <v>0.249747</v>
      </c>
      <c r="F12" s="16">
        <f t="shared" si="4"/>
        <v>492.500274</v>
      </c>
      <c r="G12" s="11">
        <f t="shared" si="0"/>
        <v>492.250527</v>
      </c>
      <c r="H12" s="11">
        <f t="shared" si="5"/>
        <v>14.665958</v>
      </c>
      <c r="I12" s="17">
        <f t="shared" si="6"/>
        <v>0.9994928997745085</v>
      </c>
      <c r="J12" s="12">
        <f t="shared" si="1"/>
        <v>0.0297785783566894</v>
      </c>
      <c r="K12" s="12">
        <f t="shared" si="2"/>
        <v>0.02979368674195447</v>
      </c>
      <c r="L12" s="13">
        <f t="shared" si="3"/>
        <v>0.0005073575065974485</v>
      </c>
    </row>
    <row r="13" spans="1:12" ht="14.25">
      <c r="A13">
        <v>2012</v>
      </c>
      <c r="B13" s="7">
        <v>0.519548</v>
      </c>
      <c r="C13" s="7">
        <v>3.986057</v>
      </c>
      <c r="D13" s="7">
        <v>318.811397</v>
      </c>
      <c r="E13" s="7" t="s">
        <v>333</v>
      </c>
      <c r="F13" s="16">
        <f t="shared" si="4"/>
        <v>323.317002</v>
      </c>
      <c r="G13" s="11">
        <f t="shared" si="0"/>
        <v>323.317002</v>
      </c>
      <c r="H13" s="11">
        <f t="shared" si="5"/>
        <v>4.505605</v>
      </c>
      <c r="I13" s="17">
        <f t="shared" si="6"/>
        <v>1</v>
      </c>
      <c r="J13" s="12" t="e">
        <f t="shared" si="1"/>
        <v>#VALUE!</v>
      </c>
      <c r="K13" s="12">
        <f t="shared" si="2"/>
        <v>0.013935564700058675</v>
      </c>
      <c r="L13" s="13" t="e">
        <f t="shared" si="3"/>
        <v>#VALUE!</v>
      </c>
    </row>
    <row r="14" spans="1:12" ht="14.25">
      <c r="A14">
        <v>2013</v>
      </c>
      <c r="B14" s="7">
        <v>3.519389</v>
      </c>
      <c r="C14" s="7">
        <v>7.997941</v>
      </c>
      <c r="D14" s="7">
        <v>355.996796</v>
      </c>
      <c r="E14" s="7" t="s">
        <v>333</v>
      </c>
      <c r="F14" s="16">
        <f t="shared" si="4"/>
        <v>367.51412600000003</v>
      </c>
      <c r="G14" s="11">
        <f t="shared" si="0"/>
        <v>367.51412600000003</v>
      </c>
      <c r="H14" s="11">
        <f t="shared" si="5"/>
        <v>11.51733</v>
      </c>
      <c r="I14" s="17">
        <f t="shared" si="6"/>
        <v>1</v>
      </c>
      <c r="J14" s="12" t="e">
        <f t="shared" si="1"/>
        <v>#VALUE!</v>
      </c>
      <c r="K14" s="12">
        <f t="shared" si="2"/>
        <v>0.03133846887833639</v>
      </c>
      <c r="L14" s="13" t="e">
        <f t="shared" si="3"/>
        <v>#VALUE!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">
      <selection activeCell="A13" sqref="A13:F40"/>
    </sheetView>
  </sheetViews>
  <sheetFormatPr defaultColWidth="9.140625" defaultRowHeight="15"/>
  <cols>
    <col min="1" max="1" width="26.7109375" style="0" customWidth="1"/>
    <col min="2" max="2" width="2.421875" style="0" customWidth="1"/>
    <col min="7" max="7" width="14.00390625" style="0" customWidth="1"/>
    <col min="8" max="8" width="14.28125" style="0" customWidth="1"/>
    <col min="9" max="9" width="13.421875" style="0" customWidth="1"/>
    <col min="10" max="10" width="13.7109375" style="0" customWidth="1"/>
  </cols>
  <sheetData>
    <row r="1" spans="1:2" ht="14.25" hidden="1">
      <c r="A1" s="1" t="e">
        <f>DotStatQuery(B1)</f>
        <v>#NAME?</v>
      </c>
      <c r="B1" s="1" t="s">
        <v>301</v>
      </c>
    </row>
    <row r="2" ht="35.25">
      <c r="A2" s="2" t="s">
        <v>302</v>
      </c>
    </row>
    <row r="3" spans="1:6" ht="14.25">
      <c r="A3" s="25" t="s">
        <v>303</v>
      </c>
      <c r="B3" s="26"/>
      <c r="C3" s="27" t="s">
        <v>304</v>
      </c>
      <c r="D3" s="28"/>
      <c r="E3" s="28"/>
      <c r="F3" s="29"/>
    </row>
    <row r="4" spans="1:6" ht="14.25">
      <c r="A4" s="25" t="s">
        <v>305</v>
      </c>
      <c r="B4" s="26"/>
      <c r="C4" s="27" t="s">
        <v>306</v>
      </c>
      <c r="D4" s="28"/>
      <c r="E4" s="28"/>
      <c r="F4" s="29"/>
    </row>
    <row r="5" spans="1:6" ht="14.25">
      <c r="A5" s="25" t="s">
        <v>307</v>
      </c>
      <c r="B5" s="26"/>
      <c r="C5" s="27" t="s">
        <v>308</v>
      </c>
      <c r="D5" s="28"/>
      <c r="E5" s="28"/>
      <c r="F5" s="29"/>
    </row>
    <row r="6" spans="1:6" ht="14.25">
      <c r="A6" s="25" t="s">
        <v>309</v>
      </c>
      <c r="B6" s="26"/>
      <c r="C6" s="27" t="s">
        <v>310</v>
      </c>
      <c r="D6" s="28"/>
      <c r="E6" s="28"/>
      <c r="F6" s="29"/>
    </row>
    <row r="7" spans="1:6" ht="14.25">
      <c r="A7" s="25" t="s">
        <v>311</v>
      </c>
      <c r="B7" s="26"/>
      <c r="C7" s="27" t="s">
        <v>354</v>
      </c>
      <c r="D7" s="28"/>
      <c r="E7" s="28"/>
      <c r="F7" s="29"/>
    </row>
    <row r="8" spans="1:6" ht="14.25">
      <c r="A8" s="25" t="s">
        <v>313</v>
      </c>
      <c r="B8" s="26"/>
      <c r="C8" s="27" t="s">
        <v>314</v>
      </c>
      <c r="D8" s="28"/>
      <c r="E8" s="28"/>
      <c r="F8" s="29"/>
    </row>
    <row r="9" spans="1:6" ht="30">
      <c r="A9" s="30" t="s">
        <v>315</v>
      </c>
      <c r="B9" s="31"/>
      <c r="C9" s="3" t="s">
        <v>316</v>
      </c>
      <c r="D9" s="3" t="s">
        <v>317</v>
      </c>
      <c r="E9" s="3" t="s">
        <v>318</v>
      </c>
      <c r="F9" s="3" t="s">
        <v>319</v>
      </c>
    </row>
    <row r="10" spans="1:10" ht="14.25">
      <c r="A10" s="4" t="s">
        <v>320</v>
      </c>
      <c r="B10" s="5" t="s">
        <v>321</v>
      </c>
      <c r="C10" s="5" t="s">
        <v>321</v>
      </c>
      <c r="D10" s="5" t="s">
        <v>321</v>
      </c>
      <c r="E10" s="5" t="s">
        <v>321</v>
      </c>
      <c r="F10" s="5" t="s">
        <v>321</v>
      </c>
      <c r="G10" t="s">
        <v>377</v>
      </c>
      <c r="H10" t="s">
        <v>378</v>
      </c>
      <c r="I10" t="s">
        <v>379</v>
      </c>
      <c r="J10" t="s">
        <v>380</v>
      </c>
    </row>
    <row r="11" spans="1:10" ht="14.25">
      <c r="A11" s="6" t="s">
        <v>322</v>
      </c>
      <c r="B11" s="5" t="s">
        <v>321</v>
      </c>
      <c r="C11" s="7">
        <v>795.597366</v>
      </c>
      <c r="D11" s="7">
        <v>550.437024</v>
      </c>
      <c r="E11" s="7">
        <v>2268.183693</v>
      </c>
      <c r="F11" s="7">
        <v>49349.265472</v>
      </c>
      <c r="G11" s="11">
        <f>SUM(C11:E11)</f>
        <v>3614.2180829999998</v>
      </c>
      <c r="H11" s="12">
        <f>(C11+D11)/(F11+G11)</f>
        <v>0.02541438552851624</v>
      </c>
      <c r="I11" s="12">
        <f>(C11+D11)/G11</f>
        <v>0.37242755115726645</v>
      </c>
      <c r="J11" s="13">
        <f>F11/G11</f>
        <v>13.654202468888483</v>
      </c>
    </row>
    <row r="12" spans="1:10" ht="14.25">
      <c r="A12" s="6" t="s">
        <v>323</v>
      </c>
      <c r="B12" s="5" t="s">
        <v>321</v>
      </c>
      <c r="C12" s="8">
        <v>2.222121</v>
      </c>
      <c r="D12" s="8">
        <v>3.662249</v>
      </c>
      <c r="E12" s="8">
        <v>5.828534</v>
      </c>
      <c r="F12" s="8">
        <v>644.296131</v>
      </c>
      <c r="G12" s="11">
        <f aca="true" t="shared" si="0" ref="G12:G40">SUM(C12:E12)</f>
        <v>11.712904000000002</v>
      </c>
      <c r="H12" s="12">
        <f aca="true" t="shared" si="1" ref="H12:H40">(C12+D12)/(F12+G12)</f>
        <v>0.008969952677557255</v>
      </c>
      <c r="I12" s="12">
        <f aca="true" t="shared" si="2" ref="I12:I40">(C12+D12)/G12</f>
        <v>0.5023835250421245</v>
      </c>
      <c r="J12" s="13">
        <f aca="true" t="shared" si="3" ref="J12:J40">F12/G12</f>
        <v>55.00737741895604</v>
      </c>
    </row>
    <row r="13" spans="1:10" ht="14.25">
      <c r="A13" s="6" t="s">
        <v>324</v>
      </c>
      <c r="B13" s="5" t="s">
        <v>321</v>
      </c>
      <c r="C13" s="7">
        <v>3.724333</v>
      </c>
      <c r="D13" s="7">
        <v>2.489643</v>
      </c>
      <c r="E13" s="7" t="s">
        <v>333</v>
      </c>
      <c r="F13" s="7">
        <v>391.305102</v>
      </c>
      <c r="G13" s="11">
        <f t="shared" si="0"/>
        <v>6.213976000000001</v>
      </c>
      <c r="H13" s="12">
        <f t="shared" si="1"/>
        <v>0.015631893772907173</v>
      </c>
      <c r="I13" s="12">
        <f t="shared" si="2"/>
        <v>1</v>
      </c>
      <c r="J13" s="13">
        <f t="shared" si="3"/>
        <v>62.97177555883704</v>
      </c>
    </row>
    <row r="14" spans="1:10" ht="14.25">
      <c r="A14" s="6" t="s">
        <v>325</v>
      </c>
      <c r="B14" s="5" t="s">
        <v>321</v>
      </c>
      <c r="C14" s="8">
        <v>1.530722</v>
      </c>
      <c r="D14" s="8">
        <v>2.114054</v>
      </c>
      <c r="E14" s="8">
        <v>4.800842</v>
      </c>
      <c r="F14" s="8">
        <v>1074.625552</v>
      </c>
      <c r="G14" s="11">
        <f t="shared" si="0"/>
        <v>8.445618</v>
      </c>
      <c r="H14" s="12">
        <f t="shared" si="1"/>
        <v>0.0033652229889934195</v>
      </c>
      <c r="I14" s="12">
        <f t="shared" si="2"/>
        <v>0.43155823528840637</v>
      </c>
      <c r="J14" s="13">
        <f t="shared" si="3"/>
        <v>127.24060595684058</v>
      </c>
    </row>
    <row r="15" spans="1:10" ht="14.25">
      <c r="A15" s="6" t="s">
        <v>326</v>
      </c>
      <c r="B15" s="5" t="s">
        <v>321</v>
      </c>
      <c r="C15" s="7">
        <v>1.307014</v>
      </c>
      <c r="D15" s="7">
        <v>48.121018</v>
      </c>
      <c r="E15" s="7">
        <v>489.369425</v>
      </c>
      <c r="F15" s="7">
        <v>1050.441148</v>
      </c>
      <c r="G15" s="11">
        <f t="shared" si="0"/>
        <v>538.797457</v>
      </c>
      <c r="H15" s="12">
        <f t="shared" si="1"/>
        <v>0.031101706090256975</v>
      </c>
      <c r="I15" s="12">
        <f t="shared" si="2"/>
        <v>0.0917376861338824</v>
      </c>
      <c r="J15" s="13">
        <f t="shared" si="3"/>
        <v>1.9496030175212948</v>
      </c>
    </row>
    <row r="16" spans="1:10" ht="14.25">
      <c r="A16" s="6" t="s">
        <v>327</v>
      </c>
      <c r="B16" s="5" t="s">
        <v>321</v>
      </c>
      <c r="C16" s="8" t="s">
        <v>333</v>
      </c>
      <c r="D16" s="8" t="s">
        <v>333</v>
      </c>
      <c r="E16" s="8" t="s">
        <v>333</v>
      </c>
      <c r="F16" s="8" t="s">
        <v>333</v>
      </c>
      <c r="G16" s="11">
        <f t="shared" si="0"/>
        <v>0</v>
      </c>
      <c r="H16" s="12" t="e">
        <f t="shared" si="1"/>
        <v>#VALUE!</v>
      </c>
      <c r="I16" s="12" t="e">
        <f t="shared" si="2"/>
        <v>#VALUE!</v>
      </c>
      <c r="J16" s="13" t="e">
        <f t="shared" si="3"/>
        <v>#VALUE!</v>
      </c>
    </row>
    <row r="17" spans="1:10" ht="14.25">
      <c r="A17" s="6" t="s">
        <v>328</v>
      </c>
      <c r="B17" s="5" t="s">
        <v>321</v>
      </c>
      <c r="C17" s="7">
        <v>22.602767</v>
      </c>
      <c r="D17" s="7">
        <v>39.472748</v>
      </c>
      <c r="E17" s="7">
        <v>37.010389</v>
      </c>
      <c r="F17" s="7">
        <v>772.585776</v>
      </c>
      <c r="G17" s="11">
        <f t="shared" si="0"/>
        <v>99.085904</v>
      </c>
      <c r="H17" s="12">
        <f t="shared" si="1"/>
        <v>0.07121433037723561</v>
      </c>
      <c r="I17" s="12">
        <f t="shared" si="2"/>
        <v>0.6264817950290892</v>
      </c>
      <c r="J17" s="13">
        <f t="shared" si="3"/>
        <v>7.797131022794121</v>
      </c>
    </row>
    <row r="18" spans="1:10" ht="14.25">
      <c r="A18" s="6" t="s">
        <v>329</v>
      </c>
      <c r="B18" s="5" t="s">
        <v>321</v>
      </c>
      <c r="C18" s="8">
        <v>4.616908</v>
      </c>
      <c r="D18" s="8">
        <v>4.726228</v>
      </c>
      <c r="E18" s="8" t="s">
        <v>333</v>
      </c>
      <c r="F18" s="8">
        <v>288.895224</v>
      </c>
      <c r="G18" s="11">
        <f t="shared" si="0"/>
        <v>9.343136</v>
      </c>
      <c r="H18" s="12">
        <f t="shared" si="1"/>
        <v>0.03132774737629324</v>
      </c>
      <c r="I18" s="12">
        <f t="shared" si="2"/>
        <v>1</v>
      </c>
      <c r="J18" s="13">
        <f t="shared" si="3"/>
        <v>30.920584266353394</v>
      </c>
    </row>
    <row r="19" spans="1:10" ht="14.25">
      <c r="A19" s="6" t="s">
        <v>330</v>
      </c>
      <c r="B19" s="5" t="s">
        <v>321</v>
      </c>
      <c r="C19" s="7">
        <v>24.588745</v>
      </c>
      <c r="D19" s="7">
        <v>47.987937</v>
      </c>
      <c r="E19" s="7">
        <v>559.540102</v>
      </c>
      <c r="F19" s="7">
        <v>3531.970528</v>
      </c>
      <c r="G19" s="11">
        <f t="shared" si="0"/>
        <v>632.116784</v>
      </c>
      <c r="H19" s="12">
        <f t="shared" si="1"/>
        <v>0.017429193136956973</v>
      </c>
      <c r="I19" s="12">
        <f t="shared" si="2"/>
        <v>0.11481530602737484</v>
      </c>
      <c r="J19" s="13">
        <f t="shared" si="3"/>
        <v>5.587528471637607</v>
      </c>
    </row>
    <row r="20" spans="1:10" ht="14.25">
      <c r="A20" s="6" t="s">
        <v>331</v>
      </c>
      <c r="B20" s="5" t="s">
        <v>321</v>
      </c>
      <c r="C20" s="8">
        <v>63.468797</v>
      </c>
      <c r="D20" s="8">
        <v>94.922249</v>
      </c>
      <c r="E20" s="8">
        <v>476.469101</v>
      </c>
      <c r="F20" s="8">
        <v>3949.216535</v>
      </c>
      <c r="G20" s="11">
        <f t="shared" si="0"/>
        <v>634.860147</v>
      </c>
      <c r="H20" s="12">
        <f t="shared" si="1"/>
        <v>0.03455244250645805</v>
      </c>
      <c r="I20" s="12">
        <f t="shared" si="2"/>
        <v>0.2494896659500033</v>
      </c>
      <c r="J20" s="13">
        <f t="shared" si="3"/>
        <v>6.220608670526613</v>
      </c>
    </row>
    <row r="21" spans="1:10" ht="14.25">
      <c r="A21" s="6" t="s">
        <v>332</v>
      </c>
      <c r="B21" s="5" t="s">
        <v>321</v>
      </c>
      <c r="C21" s="7">
        <v>0.343237</v>
      </c>
      <c r="D21" s="7">
        <v>1.38569</v>
      </c>
      <c r="E21" s="7">
        <v>0.700705</v>
      </c>
      <c r="F21" s="7">
        <v>104.535872</v>
      </c>
      <c r="G21" s="11">
        <f t="shared" si="0"/>
        <v>2.4296320000000002</v>
      </c>
      <c r="H21" s="12">
        <f t="shared" si="1"/>
        <v>0.01616340722332314</v>
      </c>
      <c r="I21" s="12">
        <f t="shared" si="2"/>
        <v>0.7116003575850169</v>
      </c>
      <c r="J21" s="13">
        <f t="shared" si="3"/>
        <v>43.0253931459579</v>
      </c>
    </row>
    <row r="22" spans="1:10" ht="14.25">
      <c r="A22" s="6" t="s">
        <v>334</v>
      </c>
      <c r="B22" s="5" t="s">
        <v>321</v>
      </c>
      <c r="C22" s="8" t="s">
        <v>333</v>
      </c>
      <c r="D22" s="8" t="s">
        <v>333</v>
      </c>
      <c r="E22" s="8" t="s">
        <v>333</v>
      </c>
      <c r="F22" s="8" t="s">
        <v>333</v>
      </c>
      <c r="G22" s="11">
        <f t="shared" si="0"/>
        <v>0</v>
      </c>
      <c r="H22" s="12" t="e">
        <f t="shared" si="1"/>
        <v>#VALUE!</v>
      </c>
      <c r="I22" s="12" t="e">
        <f t="shared" si="2"/>
        <v>#VALUE!</v>
      </c>
      <c r="J22" s="13" t="e">
        <f t="shared" si="3"/>
        <v>#VALUE!</v>
      </c>
    </row>
    <row r="23" spans="1:10" ht="14.25">
      <c r="A23" s="6" t="s">
        <v>335</v>
      </c>
      <c r="B23" s="5" t="s">
        <v>321</v>
      </c>
      <c r="C23" s="7">
        <v>1.24179</v>
      </c>
      <c r="D23" s="7" t="s">
        <v>333</v>
      </c>
      <c r="E23" s="7" t="s">
        <v>333</v>
      </c>
      <c r="F23" s="7">
        <v>265.835719</v>
      </c>
      <c r="G23" s="11">
        <f t="shared" si="0"/>
        <v>1.24179</v>
      </c>
      <c r="H23" s="12" t="e">
        <f t="shared" si="1"/>
        <v>#VALUE!</v>
      </c>
      <c r="I23" s="12" t="e">
        <f t="shared" si="2"/>
        <v>#VALUE!</v>
      </c>
      <c r="J23" s="13">
        <f t="shared" si="3"/>
        <v>214.07461728633666</v>
      </c>
    </row>
    <row r="24" spans="1:10" ht="14.25">
      <c r="A24" s="6" t="s">
        <v>336</v>
      </c>
      <c r="B24" s="5" t="s">
        <v>321</v>
      </c>
      <c r="C24" s="8" t="s">
        <v>333</v>
      </c>
      <c r="D24" s="8" t="s">
        <v>333</v>
      </c>
      <c r="E24" s="8" t="s">
        <v>333</v>
      </c>
      <c r="F24" s="8">
        <v>1254.29246</v>
      </c>
      <c r="G24" s="11">
        <f t="shared" si="0"/>
        <v>0</v>
      </c>
      <c r="H24" s="12" t="e">
        <f t="shared" si="1"/>
        <v>#VALUE!</v>
      </c>
      <c r="I24" s="12" t="e">
        <f t="shared" si="2"/>
        <v>#VALUE!</v>
      </c>
      <c r="J24" s="13" t="e">
        <f t="shared" si="3"/>
        <v>#DIV/0!</v>
      </c>
    </row>
    <row r="25" spans="1:10" ht="14.25">
      <c r="A25" s="6" t="s">
        <v>337</v>
      </c>
      <c r="B25" s="5" t="s">
        <v>321</v>
      </c>
      <c r="C25" s="7">
        <v>455.982428</v>
      </c>
      <c r="D25" s="7">
        <v>112.843452</v>
      </c>
      <c r="E25" s="7">
        <v>591.86901</v>
      </c>
      <c r="F25" s="7">
        <v>5431.621394</v>
      </c>
      <c r="G25" s="11">
        <f t="shared" si="0"/>
        <v>1160.69489</v>
      </c>
      <c r="H25" s="12">
        <f t="shared" si="1"/>
        <v>0.08628619372838332</v>
      </c>
      <c r="I25" s="12">
        <f t="shared" si="2"/>
        <v>0.4900735627430909</v>
      </c>
      <c r="J25" s="13">
        <f t="shared" si="3"/>
        <v>4.67962893676563</v>
      </c>
    </row>
    <row r="26" spans="1:10" ht="14.25">
      <c r="A26" s="6" t="s">
        <v>338</v>
      </c>
      <c r="B26" s="5" t="s">
        <v>321</v>
      </c>
      <c r="C26" s="8" t="s">
        <v>333</v>
      </c>
      <c r="D26" s="8" t="s">
        <v>333</v>
      </c>
      <c r="E26" s="8" t="s">
        <v>333</v>
      </c>
      <c r="F26" s="8" t="s">
        <v>333</v>
      </c>
      <c r="G26" s="11">
        <f t="shared" si="0"/>
        <v>0</v>
      </c>
      <c r="H26" s="12" t="e">
        <f t="shared" si="1"/>
        <v>#VALUE!</v>
      </c>
      <c r="I26" s="12" t="e">
        <f t="shared" si="2"/>
        <v>#VALUE!</v>
      </c>
      <c r="J26" s="13" t="e">
        <f t="shared" si="3"/>
        <v>#VALUE!</v>
      </c>
    </row>
    <row r="27" spans="1:10" ht="14.25">
      <c r="A27" s="6" t="s">
        <v>339</v>
      </c>
      <c r="B27" s="5" t="s">
        <v>321</v>
      </c>
      <c r="C27" s="7" t="s">
        <v>333</v>
      </c>
      <c r="D27" s="7" t="s">
        <v>333</v>
      </c>
      <c r="E27" s="7" t="s">
        <v>333</v>
      </c>
      <c r="F27" s="7">
        <v>94.923139</v>
      </c>
      <c r="G27" s="11">
        <f t="shared" si="0"/>
        <v>0</v>
      </c>
      <c r="H27" s="12" t="e">
        <f t="shared" si="1"/>
        <v>#VALUE!</v>
      </c>
      <c r="I27" s="12" t="e">
        <f t="shared" si="2"/>
        <v>#VALUE!</v>
      </c>
      <c r="J27" s="13" t="e">
        <f t="shared" si="3"/>
        <v>#DIV/0!</v>
      </c>
    </row>
    <row r="28" spans="1:10" ht="14.25">
      <c r="A28" s="6" t="s">
        <v>340</v>
      </c>
      <c r="B28" s="5" t="s">
        <v>321</v>
      </c>
      <c r="C28" s="8">
        <v>63.207052</v>
      </c>
      <c r="D28" s="8">
        <v>142.045044</v>
      </c>
      <c r="E28" s="8" t="s">
        <v>333</v>
      </c>
      <c r="F28" s="8">
        <v>4265.629583</v>
      </c>
      <c r="G28" s="11">
        <f t="shared" si="0"/>
        <v>205.252096</v>
      </c>
      <c r="H28" s="12">
        <f t="shared" si="1"/>
        <v>0.04590863966811768</v>
      </c>
      <c r="I28" s="12">
        <f t="shared" si="2"/>
        <v>1</v>
      </c>
      <c r="J28" s="13">
        <f t="shared" si="3"/>
        <v>20.782392317201964</v>
      </c>
    </row>
    <row r="29" spans="1:10" ht="14.25">
      <c r="A29" s="6" t="s">
        <v>341</v>
      </c>
      <c r="B29" s="5" t="s">
        <v>321</v>
      </c>
      <c r="C29" s="7">
        <v>0.547621</v>
      </c>
      <c r="D29" s="7">
        <v>0.727784</v>
      </c>
      <c r="E29" s="7">
        <v>0.254313</v>
      </c>
      <c r="F29" s="7">
        <v>74.443775</v>
      </c>
      <c r="G29" s="11">
        <f t="shared" si="0"/>
        <v>1.5297180000000001</v>
      </c>
      <c r="H29" s="12">
        <f t="shared" si="1"/>
        <v>0.016787499819180356</v>
      </c>
      <c r="I29" s="12">
        <f t="shared" si="2"/>
        <v>0.8337517110996929</v>
      </c>
      <c r="J29" s="13">
        <f t="shared" si="3"/>
        <v>48.665031724801565</v>
      </c>
    </row>
    <row r="30" spans="1:10" ht="14.25">
      <c r="A30" s="6" t="s">
        <v>342</v>
      </c>
      <c r="B30" s="5" t="s">
        <v>321</v>
      </c>
      <c r="C30" s="8">
        <v>7.432996</v>
      </c>
      <c r="D30" s="8">
        <v>28.136491</v>
      </c>
      <c r="E30" s="8">
        <v>97.31222</v>
      </c>
      <c r="F30" s="8">
        <v>968.968768</v>
      </c>
      <c r="G30" s="11">
        <f t="shared" si="0"/>
        <v>132.881707</v>
      </c>
      <c r="H30" s="12">
        <f t="shared" si="1"/>
        <v>0.03228159156531652</v>
      </c>
      <c r="I30" s="12">
        <f t="shared" si="2"/>
        <v>0.26767783017718155</v>
      </c>
      <c r="J30" s="13">
        <f t="shared" si="3"/>
        <v>7.291965085909077</v>
      </c>
    </row>
    <row r="31" spans="1:10" ht="14.25">
      <c r="A31" s="6" t="s">
        <v>343</v>
      </c>
      <c r="B31" s="5" t="s">
        <v>321</v>
      </c>
      <c r="C31" s="7" t="s">
        <v>333</v>
      </c>
      <c r="D31" s="7" t="s">
        <v>333</v>
      </c>
      <c r="E31" s="7" t="s">
        <v>333</v>
      </c>
      <c r="F31" s="7" t="s">
        <v>333</v>
      </c>
      <c r="G31" s="11">
        <f t="shared" si="0"/>
        <v>0</v>
      </c>
      <c r="H31" s="12" t="e">
        <f t="shared" si="1"/>
        <v>#VALUE!</v>
      </c>
      <c r="I31" s="12" t="e">
        <f t="shared" si="2"/>
        <v>#VALUE!</v>
      </c>
      <c r="J31" s="13" t="e">
        <f t="shared" si="3"/>
        <v>#VALUE!</v>
      </c>
    </row>
    <row r="32" spans="1:10" ht="14.25">
      <c r="A32" s="6" t="s">
        <v>344</v>
      </c>
      <c r="B32" s="5" t="s">
        <v>321</v>
      </c>
      <c r="C32" s="8">
        <v>0.45196</v>
      </c>
      <c r="D32" s="8">
        <v>0.356934</v>
      </c>
      <c r="E32" s="8">
        <v>0.292302</v>
      </c>
      <c r="F32" s="8">
        <v>183.195862</v>
      </c>
      <c r="G32" s="11">
        <f t="shared" si="0"/>
        <v>1.101196</v>
      </c>
      <c r="H32" s="12">
        <f t="shared" si="1"/>
        <v>0.004389077117009648</v>
      </c>
      <c r="I32" s="12">
        <f t="shared" si="2"/>
        <v>0.7345595152906476</v>
      </c>
      <c r="J32" s="13">
        <f t="shared" si="3"/>
        <v>166.36081315224538</v>
      </c>
    </row>
    <row r="33" spans="1:10" ht="14.25">
      <c r="A33" s="6" t="s">
        <v>345</v>
      </c>
      <c r="B33" s="5" t="s">
        <v>321</v>
      </c>
      <c r="C33" s="7" t="s">
        <v>333</v>
      </c>
      <c r="D33" s="7" t="s">
        <v>333</v>
      </c>
      <c r="E33" s="7" t="s">
        <v>333</v>
      </c>
      <c r="F33" s="7" t="s">
        <v>333</v>
      </c>
      <c r="G33" s="11">
        <f t="shared" si="0"/>
        <v>0</v>
      </c>
      <c r="H33" s="12" t="e">
        <f t="shared" si="1"/>
        <v>#VALUE!</v>
      </c>
      <c r="I33" s="12" t="e">
        <f t="shared" si="2"/>
        <v>#VALUE!</v>
      </c>
      <c r="J33" s="13" t="e">
        <f t="shared" si="3"/>
        <v>#VALUE!</v>
      </c>
    </row>
    <row r="34" spans="1:10" ht="14.25">
      <c r="A34" s="6" t="s">
        <v>346</v>
      </c>
      <c r="B34" s="5" t="s">
        <v>321</v>
      </c>
      <c r="C34" s="8" t="s">
        <v>333</v>
      </c>
      <c r="D34" s="8" t="s">
        <v>333</v>
      </c>
      <c r="E34" s="8" t="s">
        <v>333</v>
      </c>
      <c r="F34" s="8" t="s">
        <v>333</v>
      </c>
      <c r="G34" s="11">
        <f t="shared" si="0"/>
        <v>0</v>
      </c>
      <c r="H34" s="12" t="e">
        <f t="shared" si="1"/>
        <v>#VALUE!</v>
      </c>
      <c r="I34" s="12" t="e">
        <f t="shared" si="2"/>
        <v>#VALUE!</v>
      </c>
      <c r="J34" s="13" t="e">
        <f t="shared" si="3"/>
        <v>#VALUE!</v>
      </c>
    </row>
    <row r="35" spans="1:10" ht="14.25">
      <c r="A35" s="6" t="s">
        <v>347</v>
      </c>
      <c r="B35" s="5" t="s">
        <v>321</v>
      </c>
      <c r="C35" s="7">
        <v>10.11358</v>
      </c>
      <c r="D35" s="7">
        <v>15.336745</v>
      </c>
      <c r="E35" s="7" t="s">
        <v>333</v>
      </c>
      <c r="F35" s="7">
        <v>1139.080645</v>
      </c>
      <c r="G35" s="11">
        <f t="shared" si="0"/>
        <v>25.450325</v>
      </c>
      <c r="H35" s="12">
        <f t="shared" si="1"/>
        <v>0.021854571201313778</v>
      </c>
      <c r="I35" s="12">
        <f t="shared" si="2"/>
        <v>1</v>
      </c>
      <c r="J35" s="13">
        <f t="shared" si="3"/>
        <v>44.75701764122855</v>
      </c>
    </row>
    <row r="36" spans="1:10" ht="14.25">
      <c r="A36" s="6" t="s">
        <v>348</v>
      </c>
      <c r="B36" s="5" t="s">
        <v>321</v>
      </c>
      <c r="C36" s="8">
        <v>25.307171</v>
      </c>
      <c r="D36" s="8">
        <v>4.772966</v>
      </c>
      <c r="E36" s="8" t="s">
        <v>333</v>
      </c>
      <c r="F36" s="8">
        <v>1058.118613</v>
      </c>
      <c r="G36" s="11">
        <f t="shared" si="0"/>
        <v>30.080137</v>
      </c>
      <c r="H36" s="12">
        <f t="shared" si="1"/>
        <v>0.027642135225757244</v>
      </c>
      <c r="I36" s="12">
        <f t="shared" si="2"/>
        <v>1</v>
      </c>
      <c r="J36" s="13">
        <f t="shared" si="3"/>
        <v>35.17665537892996</v>
      </c>
    </row>
    <row r="37" spans="1:10" ht="14.25">
      <c r="A37" s="6" t="s">
        <v>349</v>
      </c>
      <c r="B37" s="5" t="s">
        <v>321</v>
      </c>
      <c r="C37" s="7">
        <v>49.942833</v>
      </c>
      <c r="D37" s="7">
        <v>1.091984</v>
      </c>
      <c r="E37" s="7" t="s">
        <v>333</v>
      </c>
      <c r="F37" s="7">
        <v>733.476999</v>
      </c>
      <c r="G37" s="11">
        <f t="shared" si="0"/>
        <v>51.034817000000004</v>
      </c>
      <c r="H37" s="12">
        <f t="shared" si="1"/>
        <v>0.06505296154774552</v>
      </c>
      <c r="I37" s="12">
        <f t="shared" si="2"/>
        <v>1</v>
      </c>
      <c r="J37" s="13">
        <f t="shared" si="3"/>
        <v>14.37209031238419</v>
      </c>
    </row>
    <row r="38" spans="1:10" ht="14.25">
      <c r="A38" s="6" t="s">
        <v>350</v>
      </c>
      <c r="B38" s="5" t="s">
        <v>321</v>
      </c>
      <c r="C38" s="8">
        <v>1.01591</v>
      </c>
      <c r="D38" s="8">
        <v>0.243811</v>
      </c>
      <c r="E38" s="8">
        <v>4.736748</v>
      </c>
      <c r="F38" s="8">
        <v>3568.922348</v>
      </c>
      <c r="G38" s="11">
        <f t="shared" si="0"/>
        <v>5.996469</v>
      </c>
      <c r="H38" s="12">
        <f t="shared" si="1"/>
        <v>0.0003523775124653411</v>
      </c>
      <c r="I38" s="12">
        <f t="shared" si="2"/>
        <v>0.21007713039123524</v>
      </c>
      <c r="J38" s="13">
        <f t="shared" si="3"/>
        <v>595.170649260423</v>
      </c>
    </row>
    <row r="39" spans="1:10" ht="14.25">
      <c r="A39" s="6" t="s">
        <v>351</v>
      </c>
      <c r="B39" s="5" t="s">
        <v>321</v>
      </c>
      <c r="C39" s="7">
        <v>42.115</v>
      </c>
      <c r="D39" s="7" t="s">
        <v>333</v>
      </c>
      <c r="E39" s="7" t="s">
        <v>333</v>
      </c>
      <c r="F39" s="7">
        <v>11908.119</v>
      </c>
      <c r="G39" s="11">
        <f t="shared" si="0"/>
        <v>42.115</v>
      </c>
      <c r="H39" s="12" t="e">
        <f t="shared" si="1"/>
        <v>#VALUE!</v>
      </c>
      <c r="I39" s="12" t="e">
        <f t="shared" si="2"/>
        <v>#VALUE!</v>
      </c>
      <c r="J39" s="13">
        <f t="shared" si="3"/>
        <v>282.7524397483082</v>
      </c>
    </row>
    <row r="40" spans="1:10" ht="14.25">
      <c r="A40" s="6" t="s">
        <v>352</v>
      </c>
      <c r="B40" s="5" t="s">
        <v>321</v>
      </c>
      <c r="C40" s="8">
        <v>13.834383</v>
      </c>
      <c r="D40" s="8" t="s">
        <v>333</v>
      </c>
      <c r="E40" s="8" t="s">
        <v>333</v>
      </c>
      <c r="F40" s="8">
        <v>6594.765313</v>
      </c>
      <c r="G40" s="11">
        <f t="shared" si="0"/>
        <v>13.834383</v>
      </c>
      <c r="H40" s="12" t="e">
        <f t="shared" si="1"/>
        <v>#VALUE!</v>
      </c>
      <c r="I40" s="12" t="e">
        <f t="shared" si="2"/>
        <v>#VALUE!</v>
      </c>
      <c r="J40" s="13">
        <f t="shared" si="3"/>
        <v>476.6938513267993</v>
      </c>
    </row>
    <row r="41" ht="14.25">
      <c r="A41" s="9" t="s">
        <v>355</v>
      </c>
    </row>
  </sheetData>
  <sheetProtection/>
  <mergeCells count="13">
    <mergeCell ref="A9:B9"/>
    <mergeCell ref="A6:B6"/>
    <mergeCell ref="C6:F6"/>
    <mergeCell ref="A7:B7"/>
    <mergeCell ref="C7:F7"/>
    <mergeCell ref="A8:B8"/>
    <mergeCell ref="C8:F8"/>
    <mergeCell ref="A3:B3"/>
    <mergeCell ref="C3:F3"/>
    <mergeCell ref="A4:B4"/>
    <mergeCell ref="C4:F4"/>
    <mergeCell ref="A5:B5"/>
    <mergeCell ref="C5:F5"/>
  </mergeCells>
  <hyperlinks>
    <hyperlink ref="A2" r:id="rId1" tooltip="Click once to display linked information. Click and hold to select this cell." display="http://stats.oecd.org/OECDStat_Metadata/ShowMetadata.ashx?Dataset=RIOMARKERS&amp;ShowOnWeb=true&amp;Lang=en"/>
    <hyperlink ref="A41" r:id="rId2" tooltip="Click once to display linked information. Click and hold to select this cell." display="http://stats.oecd.org/"/>
  </hyperlink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244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8">
        <v>7.432996</v>
      </c>
      <c r="C3" s="8">
        <v>28.136491</v>
      </c>
      <c r="D3" s="8">
        <v>97.31222</v>
      </c>
      <c r="E3" s="8">
        <v>968.968768</v>
      </c>
      <c r="F3" s="16">
        <f>SUM(B3:E3)</f>
        <v>1101.850475</v>
      </c>
      <c r="G3" s="11">
        <f aca="true" t="shared" si="0" ref="G3:G15">SUM(B3:D3)</f>
        <v>132.881707</v>
      </c>
      <c r="H3" s="11">
        <f>SUM(B3:C3)</f>
        <v>35.569487</v>
      </c>
      <c r="I3" s="17">
        <f>G3/F3</f>
        <v>0.12059867469767167</v>
      </c>
      <c r="J3" s="12">
        <f aca="true" t="shared" si="1" ref="J3:J15">(B3+C3)/(E3+G3)</f>
        <v>0.03228159156531652</v>
      </c>
      <c r="K3" s="12">
        <f aca="true" t="shared" si="2" ref="K3:K15">(B3+C3)/G3</f>
        <v>0.26767783017718155</v>
      </c>
      <c r="L3" s="13">
        <f aca="true" t="shared" si="3" ref="L3:L15">E3/G3</f>
        <v>7.291965085909077</v>
      </c>
    </row>
    <row r="4" spans="1:12" ht="14.25">
      <c r="A4">
        <v>2003</v>
      </c>
      <c r="B4" s="8">
        <v>20.104059</v>
      </c>
      <c r="C4" s="8">
        <v>37.885379</v>
      </c>
      <c r="D4" s="8">
        <v>117.56384</v>
      </c>
      <c r="E4" s="8">
        <v>1258.357401</v>
      </c>
      <c r="F4" s="16">
        <f aca="true" t="shared" si="4" ref="F4:F15">SUM(B4:E4)</f>
        <v>1433.910679</v>
      </c>
      <c r="G4" s="11">
        <f t="shared" si="0"/>
        <v>175.553278</v>
      </c>
      <c r="H4" s="11">
        <f aca="true" t="shared" si="5" ref="H4:H15">SUM(B4:C4)</f>
        <v>57.989438</v>
      </c>
      <c r="I4" s="17">
        <f aca="true" t="shared" si="6" ref="I4:I15">G4/F4</f>
        <v>0.12242971655837706</v>
      </c>
      <c r="J4" s="12">
        <f t="shared" si="1"/>
        <v>0.04044145765093364</v>
      </c>
      <c r="K4" s="12">
        <f t="shared" si="2"/>
        <v>0.33032386897383936</v>
      </c>
      <c r="L4" s="13">
        <f t="shared" si="3"/>
        <v>7.167951606121533</v>
      </c>
    </row>
    <row r="5" spans="1:12" ht="14.25">
      <c r="A5">
        <v>2004</v>
      </c>
      <c r="B5" s="8">
        <v>40.758558</v>
      </c>
      <c r="C5" s="8">
        <v>22.404869</v>
      </c>
      <c r="D5" s="8">
        <v>1244.537415</v>
      </c>
      <c r="E5" s="8">
        <v>27.774397</v>
      </c>
      <c r="F5" s="16">
        <f t="shared" si="4"/>
        <v>1335.4752389999999</v>
      </c>
      <c r="G5" s="11">
        <f t="shared" si="0"/>
        <v>1307.700842</v>
      </c>
      <c r="H5" s="11">
        <f t="shared" si="5"/>
        <v>63.163427</v>
      </c>
      <c r="I5" s="17">
        <f t="shared" si="6"/>
        <v>0.9792026117827558</v>
      </c>
      <c r="J5" s="12">
        <f t="shared" si="1"/>
        <v>0.04729659162179345</v>
      </c>
      <c r="K5" s="12">
        <f t="shared" si="2"/>
        <v>0.048301128951938076</v>
      </c>
      <c r="L5" s="13">
        <f t="shared" si="3"/>
        <v>0.02123910615330169</v>
      </c>
    </row>
    <row r="6" spans="1:12" ht="14.25">
      <c r="A6">
        <v>2005</v>
      </c>
      <c r="B6" s="8">
        <v>30.34716</v>
      </c>
      <c r="C6" s="8">
        <v>16.259609</v>
      </c>
      <c r="D6" s="8">
        <v>1827.682417</v>
      </c>
      <c r="E6" s="8">
        <v>73.937288</v>
      </c>
      <c r="F6" s="16">
        <f t="shared" si="4"/>
        <v>1948.226474</v>
      </c>
      <c r="G6" s="11">
        <f t="shared" si="0"/>
        <v>1874.289186</v>
      </c>
      <c r="H6" s="11">
        <f t="shared" si="5"/>
        <v>46.606769</v>
      </c>
      <c r="I6" s="17">
        <f t="shared" si="6"/>
        <v>0.9620489255295891</v>
      </c>
      <c r="J6" s="12">
        <f t="shared" si="1"/>
        <v>0.023922664855441235</v>
      </c>
      <c r="K6" s="12">
        <f t="shared" si="2"/>
        <v>0.024866370327550937</v>
      </c>
      <c r="L6" s="13">
        <f t="shared" si="3"/>
        <v>0.03944817510140615</v>
      </c>
    </row>
    <row r="7" spans="1:12" ht="14.25">
      <c r="A7">
        <v>2006</v>
      </c>
      <c r="B7" s="8">
        <v>36.125365</v>
      </c>
      <c r="C7" s="8">
        <v>46.214223</v>
      </c>
      <c r="D7" s="8">
        <v>2203.427393</v>
      </c>
      <c r="E7" s="8">
        <v>368.428789</v>
      </c>
      <c r="F7" s="16">
        <f t="shared" si="4"/>
        <v>2654.19577</v>
      </c>
      <c r="G7" s="11">
        <f t="shared" si="0"/>
        <v>2285.7669809999998</v>
      </c>
      <c r="H7" s="11">
        <f t="shared" si="5"/>
        <v>82.33958799999999</v>
      </c>
      <c r="I7" s="17">
        <f t="shared" si="6"/>
        <v>0.8611900474093513</v>
      </c>
      <c r="J7" s="12">
        <f t="shared" si="1"/>
        <v>0.031022424544064432</v>
      </c>
      <c r="K7" s="12">
        <f t="shared" si="2"/>
        <v>0.03602273927501449</v>
      </c>
      <c r="L7" s="13">
        <f t="shared" si="3"/>
        <v>0.16118387922412641</v>
      </c>
    </row>
    <row r="8" spans="1:12" ht="14.25">
      <c r="A8">
        <v>2007</v>
      </c>
      <c r="B8" s="8">
        <v>45.97163</v>
      </c>
      <c r="C8" s="8">
        <v>30.96369</v>
      </c>
      <c r="D8" s="8">
        <v>2616.212111</v>
      </c>
      <c r="E8" s="8">
        <v>264.750654</v>
      </c>
      <c r="F8" s="16">
        <f t="shared" si="4"/>
        <v>2957.898085</v>
      </c>
      <c r="G8" s="11">
        <f t="shared" si="0"/>
        <v>2693.147431</v>
      </c>
      <c r="H8" s="11">
        <f t="shared" si="5"/>
        <v>76.93531999999999</v>
      </c>
      <c r="I8" s="17">
        <f t="shared" si="6"/>
        <v>0.9104936524545605</v>
      </c>
      <c r="J8" s="12">
        <f t="shared" si="1"/>
        <v>0.0260101321239403</v>
      </c>
      <c r="K8" s="12">
        <f t="shared" si="2"/>
        <v>0.028567065848093185</v>
      </c>
      <c r="L8" s="13">
        <f t="shared" si="3"/>
        <v>0.09830529548903853</v>
      </c>
    </row>
    <row r="9" spans="1:12" ht="14.25">
      <c r="A9">
        <v>2008</v>
      </c>
      <c r="B9" s="8">
        <v>42.419919</v>
      </c>
      <c r="C9" s="8">
        <v>61.124058</v>
      </c>
      <c r="D9" s="8">
        <v>3052.658065</v>
      </c>
      <c r="E9" s="8">
        <v>558.919059</v>
      </c>
      <c r="F9" s="16">
        <f t="shared" si="4"/>
        <v>3715.1211009999997</v>
      </c>
      <c r="G9" s="11">
        <f t="shared" si="0"/>
        <v>3156.202042</v>
      </c>
      <c r="H9" s="11">
        <f t="shared" si="5"/>
        <v>103.543977</v>
      </c>
      <c r="I9" s="17">
        <f t="shared" si="6"/>
        <v>0.8495556285232383</v>
      </c>
      <c r="J9" s="12">
        <f t="shared" si="1"/>
        <v>0.027870956069811305</v>
      </c>
      <c r="K9" s="12">
        <f t="shared" si="2"/>
        <v>0.032806510997118225</v>
      </c>
      <c r="L9" s="13">
        <f t="shared" si="3"/>
        <v>0.1770859569705582</v>
      </c>
    </row>
    <row r="10" spans="1:12" ht="14.25">
      <c r="A10">
        <v>2009</v>
      </c>
      <c r="B10" s="8">
        <v>30.156528</v>
      </c>
      <c r="C10" s="8">
        <v>196.385027</v>
      </c>
      <c r="D10" s="8">
        <v>3693.744314</v>
      </c>
      <c r="E10" s="8" t="s">
        <v>333</v>
      </c>
      <c r="F10" s="16">
        <f t="shared" si="4"/>
        <v>3920.2858690000003</v>
      </c>
      <c r="G10" s="11">
        <f t="shared" si="0"/>
        <v>3920.2858690000003</v>
      </c>
      <c r="H10" s="11">
        <f t="shared" si="5"/>
        <v>226.54155500000002</v>
      </c>
      <c r="I10" s="17">
        <f t="shared" si="6"/>
        <v>1</v>
      </c>
      <c r="J10" s="12" t="e">
        <f t="shared" si="1"/>
        <v>#VALUE!</v>
      </c>
      <c r="K10" s="12">
        <f t="shared" si="2"/>
        <v>0.05778699884908827</v>
      </c>
      <c r="L10" s="13" t="e">
        <f t="shared" si="3"/>
        <v>#VALUE!</v>
      </c>
    </row>
    <row r="11" spans="1:12" ht="14.25">
      <c r="A11">
        <v>2010</v>
      </c>
      <c r="B11" s="8">
        <v>225.114415</v>
      </c>
      <c r="C11" s="8">
        <v>358.937973</v>
      </c>
      <c r="D11" s="8">
        <v>3220.698217</v>
      </c>
      <c r="E11" s="8" t="s">
        <v>333</v>
      </c>
      <c r="F11" s="16">
        <f t="shared" si="4"/>
        <v>3804.750605</v>
      </c>
      <c r="G11" s="11">
        <f t="shared" si="0"/>
        <v>3804.750605</v>
      </c>
      <c r="H11" s="11">
        <f t="shared" si="5"/>
        <v>584.0523880000001</v>
      </c>
      <c r="I11" s="17">
        <f t="shared" si="6"/>
        <v>1</v>
      </c>
      <c r="J11" s="12" t="e">
        <f t="shared" si="1"/>
        <v>#VALUE!</v>
      </c>
      <c r="K11" s="12">
        <f t="shared" si="2"/>
        <v>0.15350608979008232</v>
      </c>
      <c r="L11" s="13" t="e">
        <f t="shared" si="3"/>
        <v>#VALUE!</v>
      </c>
    </row>
    <row r="12" spans="1:12" ht="14.25">
      <c r="A12">
        <v>2011</v>
      </c>
      <c r="B12" s="8">
        <v>239.35379</v>
      </c>
      <c r="C12" s="8">
        <v>97.989132</v>
      </c>
      <c r="D12" s="8">
        <v>3410.582158</v>
      </c>
      <c r="E12" s="8">
        <v>-8.085691</v>
      </c>
      <c r="F12" s="16">
        <f t="shared" si="4"/>
        <v>3739.8393889999998</v>
      </c>
      <c r="G12" s="11">
        <f t="shared" si="0"/>
        <v>3747.92508</v>
      </c>
      <c r="H12" s="11">
        <f t="shared" si="5"/>
        <v>337.342922</v>
      </c>
      <c r="I12" s="17">
        <f t="shared" si="6"/>
        <v>1.0021620423122402</v>
      </c>
      <c r="J12" s="12">
        <f t="shared" si="1"/>
        <v>0.09020251591344476</v>
      </c>
      <c r="K12" s="12">
        <f t="shared" si="2"/>
        <v>0.09000791499279383</v>
      </c>
      <c r="L12" s="13">
        <f t="shared" si="3"/>
        <v>-0.002157377969785885</v>
      </c>
    </row>
    <row r="13" spans="1:12" ht="14.25">
      <c r="A13">
        <v>2012</v>
      </c>
      <c r="B13" s="8">
        <v>32.443411</v>
      </c>
      <c r="C13" s="8">
        <v>463.401636</v>
      </c>
      <c r="D13" s="8">
        <v>3044.367067</v>
      </c>
      <c r="E13" s="8">
        <v>-15.995116</v>
      </c>
      <c r="F13" s="16">
        <f t="shared" si="4"/>
        <v>3524.216998</v>
      </c>
      <c r="G13" s="11">
        <f t="shared" si="0"/>
        <v>3540.212114</v>
      </c>
      <c r="H13" s="11">
        <f t="shared" si="5"/>
        <v>495.845047</v>
      </c>
      <c r="I13" s="17">
        <f t="shared" si="6"/>
        <v>1.0045386297180559</v>
      </c>
      <c r="J13" s="12">
        <f t="shared" si="1"/>
        <v>0.14069651422752716</v>
      </c>
      <c r="K13" s="12">
        <f t="shared" si="2"/>
        <v>0.14006082998223424</v>
      </c>
      <c r="L13" s="13">
        <f t="shared" si="3"/>
        <v>-0.00451812362788836</v>
      </c>
    </row>
    <row r="14" spans="1:12" ht="14.25">
      <c r="A14">
        <v>2013</v>
      </c>
      <c r="B14" s="8">
        <v>106.762056</v>
      </c>
      <c r="C14" s="8">
        <v>415.103981</v>
      </c>
      <c r="D14" s="8">
        <v>4099.376716</v>
      </c>
      <c r="E14" s="8">
        <v>-6.142564</v>
      </c>
      <c r="F14" s="16">
        <f t="shared" si="4"/>
        <v>4615.100189</v>
      </c>
      <c r="G14" s="11">
        <f t="shared" si="0"/>
        <v>4621.2427529999995</v>
      </c>
      <c r="H14" s="11">
        <f t="shared" si="5"/>
        <v>521.866037</v>
      </c>
      <c r="I14" s="17">
        <f t="shared" si="6"/>
        <v>1.0013309708887015</v>
      </c>
      <c r="J14" s="12">
        <f t="shared" si="1"/>
        <v>0.11307794319262178</v>
      </c>
      <c r="K14" s="12">
        <f t="shared" si="2"/>
        <v>0.11292763979152948</v>
      </c>
      <c r="L14" s="13">
        <f t="shared" si="3"/>
        <v>-0.001329201759853969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247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8">
        <v>0.45196</v>
      </c>
      <c r="C3" s="8">
        <v>0.356934</v>
      </c>
      <c r="D3" s="8">
        <v>0.292302</v>
      </c>
      <c r="E3" s="8">
        <v>183.195862</v>
      </c>
      <c r="F3" s="16">
        <f>SUM(B3:E3)</f>
        <v>184.297058</v>
      </c>
      <c r="G3" s="11">
        <f aca="true" t="shared" si="0" ref="G3:G15">SUM(B3:D3)</f>
        <v>1.101196</v>
      </c>
      <c r="H3" s="11">
        <f>SUM(B3:C3)</f>
        <v>0.808894</v>
      </c>
      <c r="I3" s="17">
        <f>G3/F3</f>
        <v>0.0059751143721458655</v>
      </c>
      <c r="J3" s="12">
        <f aca="true" t="shared" si="1" ref="J3:J15">(B3+C3)/(E3+G3)</f>
        <v>0.004389077117009648</v>
      </c>
      <c r="K3" s="12">
        <f aca="true" t="shared" si="2" ref="K3:K15">(B3+C3)/G3</f>
        <v>0.7345595152906476</v>
      </c>
      <c r="L3" s="13">
        <f aca="true" t="shared" si="3" ref="L3:L15">E3/G3</f>
        <v>166.36081315224538</v>
      </c>
    </row>
    <row r="4" spans="1:12" ht="14.25">
      <c r="A4">
        <v>2003</v>
      </c>
      <c r="B4" s="8">
        <v>0.493008</v>
      </c>
      <c r="C4" s="8">
        <v>0.372608</v>
      </c>
      <c r="D4" s="8">
        <v>0.087698</v>
      </c>
      <c r="E4" s="8">
        <v>186.908657</v>
      </c>
      <c r="F4" s="16">
        <f aca="true" t="shared" si="4" ref="F4:F15">SUM(B4:E4)</f>
        <v>187.861971</v>
      </c>
      <c r="G4" s="11">
        <f t="shared" si="0"/>
        <v>0.953314</v>
      </c>
      <c r="H4" s="11">
        <f aca="true" t="shared" si="5" ref="H4:H15">SUM(B4:C4)</f>
        <v>0.8656159999999999</v>
      </c>
      <c r="I4" s="17">
        <f aca="true" t="shared" si="6" ref="I4:I15">G4/F4</f>
        <v>0.005074544863579654</v>
      </c>
      <c r="J4" s="12">
        <f t="shared" si="1"/>
        <v>0.004607723401347684</v>
      </c>
      <c r="K4" s="12">
        <f t="shared" si="2"/>
        <v>0.9080072253213526</v>
      </c>
      <c r="L4" s="13">
        <f t="shared" si="3"/>
        <v>196.06200790085953</v>
      </c>
    </row>
    <row r="5" spans="1:12" ht="14.25">
      <c r="A5">
        <v>2004</v>
      </c>
      <c r="B5" s="8">
        <v>0.274132</v>
      </c>
      <c r="C5" s="8">
        <v>0.345339</v>
      </c>
      <c r="D5" s="8">
        <v>861.856527</v>
      </c>
      <c r="E5" s="8">
        <v>167.421533</v>
      </c>
      <c r="F5" s="16">
        <f t="shared" si="4"/>
        <v>1029.897531</v>
      </c>
      <c r="G5" s="11">
        <f t="shared" si="0"/>
        <v>862.475998</v>
      </c>
      <c r="H5" s="11">
        <f t="shared" si="5"/>
        <v>0.619471</v>
      </c>
      <c r="I5" s="17">
        <f t="shared" si="6"/>
        <v>0.8374386500009969</v>
      </c>
      <c r="J5" s="12">
        <f t="shared" si="1"/>
        <v>0.0006014879940517111</v>
      </c>
      <c r="K5" s="12">
        <f t="shared" si="2"/>
        <v>0.0007182472340523035</v>
      </c>
      <c r="L5" s="13">
        <f t="shared" si="3"/>
        <v>0.1941173242945133</v>
      </c>
    </row>
    <row r="6" spans="1:12" ht="14.25">
      <c r="A6">
        <v>2005</v>
      </c>
      <c r="B6" s="8">
        <v>0.540764</v>
      </c>
      <c r="C6" s="8">
        <v>0.561716</v>
      </c>
      <c r="D6" s="8">
        <v>220.967309</v>
      </c>
      <c r="E6" s="8">
        <v>49.398237</v>
      </c>
      <c r="F6" s="16">
        <f t="shared" si="4"/>
        <v>271.468026</v>
      </c>
      <c r="G6" s="11">
        <f t="shared" si="0"/>
        <v>222.06978900000001</v>
      </c>
      <c r="H6" s="11">
        <f t="shared" si="5"/>
        <v>1.10248</v>
      </c>
      <c r="I6" s="17">
        <f t="shared" si="6"/>
        <v>0.8180329458026118</v>
      </c>
      <c r="J6" s="12">
        <f t="shared" si="1"/>
        <v>0.004061178092480033</v>
      </c>
      <c r="K6" s="12">
        <f t="shared" si="2"/>
        <v>0.004964565441182095</v>
      </c>
      <c r="L6" s="13">
        <f t="shared" si="3"/>
        <v>0.2224446522980215</v>
      </c>
    </row>
    <row r="7" spans="1:12" ht="14.25">
      <c r="A7">
        <v>2006</v>
      </c>
      <c r="B7" s="8">
        <v>0.66266</v>
      </c>
      <c r="C7" s="8">
        <v>0.157378</v>
      </c>
      <c r="D7" s="8">
        <v>158.951844</v>
      </c>
      <c r="E7" s="8">
        <v>29.23918</v>
      </c>
      <c r="F7" s="16">
        <f t="shared" si="4"/>
        <v>189.011062</v>
      </c>
      <c r="G7" s="11">
        <f t="shared" si="0"/>
        <v>159.771882</v>
      </c>
      <c r="H7" s="11">
        <f t="shared" si="5"/>
        <v>0.820038</v>
      </c>
      <c r="I7" s="17">
        <f t="shared" si="6"/>
        <v>0.8453043981097783</v>
      </c>
      <c r="J7" s="12">
        <f t="shared" si="1"/>
        <v>0.004338571464140019</v>
      </c>
      <c r="K7" s="12">
        <f t="shared" si="2"/>
        <v>0.005132555176385793</v>
      </c>
      <c r="L7" s="13">
        <f t="shared" si="3"/>
        <v>0.18300579322211402</v>
      </c>
    </row>
    <row r="8" spans="1:12" ht="14.25">
      <c r="A8">
        <v>2007</v>
      </c>
      <c r="B8" s="8">
        <v>1.34467</v>
      </c>
      <c r="C8" s="8">
        <v>0.66316</v>
      </c>
      <c r="D8" s="8">
        <v>281.690722</v>
      </c>
      <c r="E8" s="8">
        <v>23.005454</v>
      </c>
      <c r="F8" s="16">
        <f t="shared" si="4"/>
        <v>306.704006</v>
      </c>
      <c r="G8" s="11">
        <f t="shared" si="0"/>
        <v>283.698552</v>
      </c>
      <c r="H8" s="11">
        <f t="shared" si="5"/>
        <v>2.0078300000000002</v>
      </c>
      <c r="I8" s="17">
        <f t="shared" si="6"/>
        <v>0.9249913481730004</v>
      </c>
      <c r="J8" s="12">
        <f t="shared" si="1"/>
        <v>0.006546474648916063</v>
      </c>
      <c r="K8" s="12">
        <f t="shared" si="2"/>
        <v>0.007077336087355145</v>
      </c>
      <c r="L8" s="13">
        <f t="shared" si="3"/>
        <v>0.0810911928799693</v>
      </c>
    </row>
    <row r="9" spans="1:12" ht="14.25">
      <c r="A9">
        <v>2008</v>
      </c>
      <c r="B9" s="8">
        <v>1.20113</v>
      </c>
      <c r="C9" s="8">
        <v>0.919815</v>
      </c>
      <c r="D9" s="8">
        <v>217.5055</v>
      </c>
      <c r="E9" s="8">
        <v>33.327321</v>
      </c>
      <c r="F9" s="16">
        <f t="shared" si="4"/>
        <v>252.95376600000003</v>
      </c>
      <c r="G9" s="11">
        <f t="shared" si="0"/>
        <v>219.62644500000002</v>
      </c>
      <c r="H9" s="11">
        <f t="shared" si="5"/>
        <v>2.120945</v>
      </c>
      <c r="I9" s="17">
        <f t="shared" si="6"/>
        <v>0.8682473816183468</v>
      </c>
      <c r="J9" s="12">
        <f t="shared" si="1"/>
        <v>0.008384714066680468</v>
      </c>
      <c r="K9" s="12">
        <f t="shared" si="2"/>
        <v>0.009657056553458304</v>
      </c>
      <c r="L9" s="13">
        <f t="shared" si="3"/>
        <v>0.15174548310883051</v>
      </c>
    </row>
    <row r="10" spans="1:12" ht="14.25">
      <c r="A10">
        <v>2009</v>
      </c>
      <c r="B10" s="8">
        <v>1.05404</v>
      </c>
      <c r="C10" s="8">
        <v>2.893517</v>
      </c>
      <c r="D10" s="8">
        <v>328.726083</v>
      </c>
      <c r="E10" s="8">
        <v>18.729653</v>
      </c>
      <c r="F10" s="16">
        <f t="shared" si="4"/>
        <v>351.403293</v>
      </c>
      <c r="G10" s="11">
        <f t="shared" si="0"/>
        <v>332.67364000000003</v>
      </c>
      <c r="H10" s="11">
        <f t="shared" si="5"/>
        <v>3.947557</v>
      </c>
      <c r="I10" s="17">
        <f t="shared" si="6"/>
        <v>0.9467004055650668</v>
      </c>
      <c r="J10" s="12">
        <f t="shared" si="1"/>
        <v>0.011233693817433861</v>
      </c>
      <c r="K10" s="12">
        <f t="shared" si="2"/>
        <v>0.011866155070176285</v>
      </c>
      <c r="L10" s="13">
        <f t="shared" si="3"/>
        <v>0.05630038195992925</v>
      </c>
    </row>
    <row r="11" spans="1:12" ht="14.25">
      <c r="A11">
        <v>2010</v>
      </c>
      <c r="B11" s="8">
        <v>0.555335</v>
      </c>
      <c r="C11" s="8">
        <v>3.7204</v>
      </c>
      <c r="D11" s="8">
        <v>336.615678</v>
      </c>
      <c r="E11" s="8">
        <v>54.802153</v>
      </c>
      <c r="F11" s="16">
        <f t="shared" si="4"/>
        <v>395.693566</v>
      </c>
      <c r="G11" s="11">
        <f t="shared" si="0"/>
        <v>340.891413</v>
      </c>
      <c r="H11" s="11">
        <f t="shared" si="5"/>
        <v>4.275735</v>
      </c>
      <c r="I11" s="17">
        <f t="shared" si="6"/>
        <v>0.8615035529791759</v>
      </c>
      <c r="J11" s="12">
        <f t="shared" si="1"/>
        <v>0.01080567228631663</v>
      </c>
      <c r="K11" s="12">
        <f t="shared" si="2"/>
        <v>0.012542806409734939</v>
      </c>
      <c r="L11" s="13">
        <f t="shared" si="3"/>
        <v>0.1607613184436535</v>
      </c>
    </row>
    <row r="12" spans="1:12" ht="14.25">
      <c r="A12">
        <v>2011</v>
      </c>
      <c r="B12" s="8">
        <v>0.428254</v>
      </c>
      <c r="C12" s="8">
        <v>4.156006</v>
      </c>
      <c r="D12" s="8">
        <v>439.352057</v>
      </c>
      <c r="E12" s="8">
        <v>35.577031</v>
      </c>
      <c r="F12" s="16">
        <f t="shared" si="4"/>
        <v>479.51334799999995</v>
      </c>
      <c r="G12" s="11">
        <f t="shared" si="0"/>
        <v>443.936317</v>
      </c>
      <c r="H12" s="11">
        <f t="shared" si="5"/>
        <v>4.58426</v>
      </c>
      <c r="I12" s="17">
        <f t="shared" si="6"/>
        <v>0.9258059631741472</v>
      </c>
      <c r="J12" s="12">
        <f t="shared" si="1"/>
        <v>0.00956023438997156</v>
      </c>
      <c r="K12" s="12">
        <f t="shared" si="2"/>
        <v>0.010326391026035385</v>
      </c>
      <c r="L12" s="13">
        <f t="shared" si="3"/>
        <v>0.08013994268461708</v>
      </c>
    </row>
    <row r="13" spans="1:12" ht="14.25">
      <c r="A13">
        <v>2012</v>
      </c>
      <c r="B13" s="8">
        <v>0.212082</v>
      </c>
      <c r="C13" s="8">
        <v>0.525707</v>
      </c>
      <c r="D13" s="8">
        <v>372.712075</v>
      </c>
      <c r="E13" s="8">
        <v>28.19023</v>
      </c>
      <c r="F13" s="16">
        <f t="shared" si="4"/>
        <v>401.64009400000003</v>
      </c>
      <c r="G13" s="11">
        <f t="shared" si="0"/>
        <v>373.44986400000005</v>
      </c>
      <c r="H13" s="11">
        <f t="shared" si="5"/>
        <v>0.737789</v>
      </c>
      <c r="I13" s="17">
        <f t="shared" si="6"/>
        <v>0.9298122114272785</v>
      </c>
      <c r="J13" s="12">
        <f t="shared" si="1"/>
        <v>0.001836940611810533</v>
      </c>
      <c r="K13" s="12">
        <f t="shared" si="2"/>
        <v>0.00197560387918631</v>
      </c>
      <c r="L13" s="13">
        <f t="shared" si="3"/>
        <v>0.07548598277170612</v>
      </c>
    </row>
    <row r="14" spans="1:12" ht="14.25">
      <c r="A14">
        <v>2013</v>
      </c>
      <c r="B14" s="8">
        <v>0.143988</v>
      </c>
      <c r="C14" s="8">
        <v>1.187346</v>
      </c>
      <c r="D14" s="8">
        <v>286.597535</v>
      </c>
      <c r="E14" s="8">
        <v>30.162083</v>
      </c>
      <c r="F14" s="16">
        <f t="shared" si="4"/>
        <v>318.090952</v>
      </c>
      <c r="G14" s="11">
        <f t="shared" si="0"/>
        <v>287.928869</v>
      </c>
      <c r="H14" s="11">
        <f t="shared" si="5"/>
        <v>1.331334</v>
      </c>
      <c r="I14" s="17">
        <f t="shared" si="6"/>
        <v>0.905177802731088</v>
      </c>
      <c r="J14" s="12">
        <f t="shared" si="1"/>
        <v>0.0041853878320940105</v>
      </c>
      <c r="K14" s="12">
        <f t="shared" si="2"/>
        <v>0.004623829505613068</v>
      </c>
      <c r="L14" s="13">
        <f t="shared" si="3"/>
        <v>0.10475532760836148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252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7">
        <v>10.11358</v>
      </c>
      <c r="C3" s="7">
        <v>15.336745</v>
      </c>
      <c r="D3" s="7" t="s">
        <v>333</v>
      </c>
      <c r="E3" s="7">
        <v>1139.080645</v>
      </c>
      <c r="F3" s="16">
        <f>SUM(B3:E3)</f>
        <v>1164.53097</v>
      </c>
      <c r="G3" s="11">
        <f aca="true" t="shared" si="0" ref="G3:G15">SUM(B3:D3)</f>
        <v>25.450325</v>
      </c>
      <c r="H3" s="11">
        <f>SUM(B3:C3)</f>
        <v>25.450325</v>
      </c>
      <c r="I3" s="17">
        <f>G3/F3</f>
        <v>0.021854571201313778</v>
      </c>
      <c r="J3" s="12">
        <f aca="true" t="shared" si="1" ref="J3:J15">(B3+C3)/(E3+G3)</f>
        <v>0.021854571201313778</v>
      </c>
      <c r="K3" s="12">
        <f aca="true" t="shared" si="2" ref="K3:K15">(B3+C3)/G3</f>
        <v>1</v>
      </c>
      <c r="L3" s="13">
        <f aca="true" t="shared" si="3" ref="L3:L15">E3/G3</f>
        <v>44.75701764122855</v>
      </c>
    </row>
    <row r="4" spans="1:12" ht="14.25">
      <c r="A4">
        <v>2003</v>
      </c>
      <c r="B4" s="8">
        <v>4.898759</v>
      </c>
      <c r="C4" s="8" t="s">
        <v>333</v>
      </c>
      <c r="D4" s="8">
        <v>2.047681</v>
      </c>
      <c r="E4" s="8">
        <v>3933.915326</v>
      </c>
      <c r="F4" s="16">
        <f aca="true" t="shared" si="4" ref="F4:F15">SUM(B4:E4)</f>
        <v>3940.861766</v>
      </c>
      <c r="G4" s="11">
        <f t="shared" si="0"/>
        <v>6.94644</v>
      </c>
      <c r="H4" s="11">
        <f aca="true" t="shared" si="5" ref="H4:H15">SUM(B4:C4)</f>
        <v>4.898759</v>
      </c>
      <c r="I4" s="17">
        <f aca="true" t="shared" si="6" ref="I4:I15">G4/F4</f>
        <v>0.0017626703021990748</v>
      </c>
      <c r="J4" s="12" t="e">
        <f t="shared" si="1"/>
        <v>#VALUE!</v>
      </c>
      <c r="K4" s="12" t="e">
        <f t="shared" si="2"/>
        <v>#VALUE!</v>
      </c>
      <c r="L4" s="13">
        <f t="shared" si="3"/>
        <v>566.3210689216346</v>
      </c>
    </row>
    <row r="5" spans="1:12" ht="14.25">
      <c r="A5">
        <v>2004</v>
      </c>
      <c r="B5" s="7">
        <v>3.388282</v>
      </c>
      <c r="C5" s="7" t="s">
        <v>333</v>
      </c>
      <c r="D5" s="7" t="s">
        <v>333</v>
      </c>
      <c r="E5" s="7">
        <v>1455.229618</v>
      </c>
      <c r="F5" s="16">
        <f t="shared" si="4"/>
        <v>1458.6179</v>
      </c>
      <c r="G5" s="11">
        <f t="shared" si="0"/>
        <v>3.388282</v>
      </c>
      <c r="H5" s="11">
        <f t="shared" si="5"/>
        <v>3.388282</v>
      </c>
      <c r="I5" s="17">
        <f t="shared" si="6"/>
        <v>0.0023229400928097754</v>
      </c>
      <c r="J5" s="12" t="e">
        <f t="shared" si="1"/>
        <v>#VALUE!</v>
      </c>
      <c r="K5" s="12" t="e">
        <f t="shared" si="2"/>
        <v>#VALUE!</v>
      </c>
      <c r="L5" s="13">
        <f t="shared" si="3"/>
        <v>429.4889321490951</v>
      </c>
    </row>
    <row r="6" spans="1:12" ht="14.25">
      <c r="A6">
        <v>2005</v>
      </c>
      <c r="B6" s="7">
        <v>24.845572</v>
      </c>
      <c r="C6" s="7">
        <v>39.736231</v>
      </c>
      <c r="D6" s="7" t="s">
        <v>333</v>
      </c>
      <c r="E6" s="7">
        <v>1861.772749</v>
      </c>
      <c r="F6" s="16">
        <f t="shared" si="4"/>
        <v>1926.354552</v>
      </c>
      <c r="G6" s="11">
        <f t="shared" si="0"/>
        <v>64.581803</v>
      </c>
      <c r="H6" s="11">
        <f t="shared" si="5"/>
        <v>64.581803</v>
      </c>
      <c r="I6" s="17">
        <f t="shared" si="6"/>
        <v>0.03352539797668565</v>
      </c>
      <c r="J6" s="12">
        <f t="shared" si="1"/>
        <v>0.03352539797668565</v>
      </c>
      <c r="K6" s="12">
        <f t="shared" si="2"/>
        <v>1</v>
      </c>
      <c r="L6" s="13">
        <f t="shared" si="3"/>
        <v>28.828132113313718</v>
      </c>
    </row>
    <row r="7" spans="1:12" ht="14.25">
      <c r="A7">
        <v>2006</v>
      </c>
      <c r="B7" s="7">
        <v>28.513777</v>
      </c>
      <c r="C7" s="7">
        <v>50.891916</v>
      </c>
      <c r="D7" s="7">
        <v>1863.013186</v>
      </c>
      <c r="E7" s="7">
        <v>743.009643</v>
      </c>
      <c r="F7" s="16">
        <f t="shared" si="4"/>
        <v>2685.4285219999997</v>
      </c>
      <c r="G7" s="11">
        <f t="shared" si="0"/>
        <v>1942.4188789999998</v>
      </c>
      <c r="H7" s="11">
        <f t="shared" si="5"/>
        <v>79.405693</v>
      </c>
      <c r="I7" s="17">
        <f t="shared" si="6"/>
        <v>0.7233180340072369</v>
      </c>
      <c r="J7" s="12">
        <f t="shared" si="1"/>
        <v>0.029569095713953993</v>
      </c>
      <c r="K7" s="12">
        <f t="shared" si="2"/>
        <v>0.040879798821189285</v>
      </c>
      <c r="L7" s="13">
        <f t="shared" si="3"/>
        <v>0.38251772109140425</v>
      </c>
    </row>
    <row r="8" spans="1:12" ht="14.25">
      <c r="A8">
        <v>2007</v>
      </c>
      <c r="B8" s="7">
        <v>54.519467</v>
      </c>
      <c r="C8" s="7">
        <v>42.245265</v>
      </c>
      <c r="D8" s="7">
        <v>2910.682062</v>
      </c>
      <c r="E8" s="7">
        <v>770.649184</v>
      </c>
      <c r="F8" s="16">
        <f t="shared" si="4"/>
        <v>3778.095978</v>
      </c>
      <c r="G8" s="11">
        <f t="shared" si="0"/>
        <v>3007.446794</v>
      </c>
      <c r="H8" s="11">
        <f t="shared" si="5"/>
        <v>96.76473200000001</v>
      </c>
      <c r="I8" s="17">
        <f t="shared" si="6"/>
        <v>0.7960218087397674</v>
      </c>
      <c r="J8" s="12">
        <f t="shared" si="1"/>
        <v>0.02561203647643279</v>
      </c>
      <c r="K8" s="12">
        <f t="shared" si="2"/>
        <v>0.03217504369256017</v>
      </c>
      <c r="L8" s="13">
        <f t="shared" si="3"/>
        <v>0.25624698848787014</v>
      </c>
    </row>
    <row r="9" spans="1:12" ht="14.25">
      <c r="A9">
        <v>2008</v>
      </c>
      <c r="B9" s="7">
        <v>97.687843</v>
      </c>
      <c r="C9" s="7">
        <v>248.301184</v>
      </c>
      <c r="D9" s="7">
        <v>3131.052192</v>
      </c>
      <c r="E9" s="7">
        <v>1100.754467</v>
      </c>
      <c r="F9" s="16">
        <f t="shared" si="4"/>
        <v>4577.795686</v>
      </c>
      <c r="G9" s="11">
        <f t="shared" si="0"/>
        <v>3477.041219</v>
      </c>
      <c r="H9" s="11">
        <f t="shared" si="5"/>
        <v>345.989027</v>
      </c>
      <c r="I9" s="17">
        <f t="shared" si="6"/>
        <v>0.7595448677697932</v>
      </c>
      <c r="J9" s="12">
        <f t="shared" si="1"/>
        <v>0.07557983158971415</v>
      </c>
      <c r="K9" s="12">
        <f t="shared" si="2"/>
        <v>0.09950673725389621</v>
      </c>
      <c r="L9" s="13">
        <f t="shared" si="3"/>
        <v>0.3165779171627358</v>
      </c>
    </row>
    <row r="10" spans="1:12" ht="14.25">
      <c r="A10">
        <v>2009</v>
      </c>
      <c r="B10" s="7">
        <v>29.992327</v>
      </c>
      <c r="C10" s="7">
        <v>268.664974</v>
      </c>
      <c r="D10" s="7">
        <v>3836.150492</v>
      </c>
      <c r="E10" s="7">
        <v>239.791777</v>
      </c>
      <c r="F10" s="16">
        <f t="shared" si="4"/>
        <v>4374.59957</v>
      </c>
      <c r="G10" s="11">
        <f t="shared" si="0"/>
        <v>4134.807793</v>
      </c>
      <c r="H10" s="11">
        <f t="shared" si="5"/>
        <v>298.65730099999996</v>
      </c>
      <c r="I10" s="17">
        <f t="shared" si="6"/>
        <v>0.9451854339664738</v>
      </c>
      <c r="J10" s="12">
        <f t="shared" si="1"/>
        <v>0.06827077455228661</v>
      </c>
      <c r="K10" s="12">
        <f t="shared" si="2"/>
        <v>0.07223003243478698</v>
      </c>
      <c r="L10" s="13">
        <f t="shared" si="3"/>
        <v>0.057993451934078816</v>
      </c>
    </row>
    <row r="11" spans="1:12" ht="14.25">
      <c r="A11">
        <v>2010</v>
      </c>
      <c r="B11" s="7">
        <v>51.507514</v>
      </c>
      <c r="C11" s="7">
        <v>251.617022</v>
      </c>
      <c r="D11" s="7">
        <v>4388.485406</v>
      </c>
      <c r="E11" s="7">
        <v>23.373097</v>
      </c>
      <c r="F11" s="16">
        <f t="shared" si="4"/>
        <v>4714.983039</v>
      </c>
      <c r="G11" s="11">
        <f t="shared" si="0"/>
        <v>4691.609942</v>
      </c>
      <c r="H11" s="11">
        <f t="shared" si="5"/>
        <v>303.124536</v>
      </c>
      <c r="I11" s="17">
        <f t="shared" si="6"/>
        <v>0.9950428035887576</v>
      </c>
      <c r="J11" s="12">
        <f t="shared" si="1"/>
        <v>0.06428963444676349</v>
      </c>
      <c r="K11" s="12">
        <f t="shared" si="2"/>
        <v>0.06460991850289671</v>
      </c>
      <c r="L11" s="13">
        <f t="shared" si="3"/>
        <v>0.0049818926315166375</v>
      </c>
    </row>
    <row r="12" spans="1:12" ht="14.25">
      <c r="A12">
        <v>2011</v>
      </c>
      <c r="B12" s="7">
        <v>15.918094</v>
      </c>
      <c r="C12" s="7">
        <v>82.294524</v>
      </c>
      <c r="D12" s="7">
        <v>2273.174073</v>
      </c>
      <c r="E12" s="7">
        <v>276.092799</v>
      </c>
      <c r="F12" s="16">
        <f t="shared" si="4"/>
        <v>2647.47949</v>
      </c>
      <c r="G12" s="11">
        <f t="shared" si="0"/>
        <v>2371.386691</v>
      </c>
      <c r="H12" s="11">
        <f t="shared" si="5"/>
        <v>98.21261799999999</v>
      </c>
      <c r="I12" s="17">
        <f t="shared" si="6"/>
        <v>0.8957148487673459</v>
      </c>
      <c r="J12" s="12">
        <f t="shared" si="1"/>
        <v>0.037096649235987086</v>
      </c>
      <c r="K12" s="12">
        <f t="shared" si="2"/>
        <v>0.041415690816154614</v>
      </c>
      <c r="L12" s="13">
        <f t="shared" si="3"/>
        <v>0.1164267304222633</v>
      </c>
    </row>
    <row r="13" spans="1:12" ht="14.25">
      <c r="A13">
        <v>2012</v>
      </c>
      <c r="B13" s="7">
        <v>4.237242</v>
      </c>
      <c r="C13" s="7">
        <v>10.727051</v>
      </c>
      <c r="D13" s="7">
        <v>931.257746</v>
      </c>
      <c r="E13" s="7">
        <v>194.853681</v>
      </c>
      <c r="F13" s="16">
        <f t="shared" si="4"/>
        <v>1141.07572</v>
      </c>
      <c r="G13" s="11">
        <f t="shared" si="0"/>
        <v>946.222039</v>
      </c>
      <c r="H13" s="11">
        <f t="shared" si="5"/>
        <v>14.964293</v>
      </c>
      <c r="I13" s="17">
        <f t="shared" si="6"/>
        <v>0.82923685292331</v>
      </c>
      <c r="J13" s="12">
        <f t="shared" si="1"/>
        <v>0.013114198065663862</v>
      </c>
      <c r="K13" s="12">
        <f t="shared" si="2"/>
        <v>0.015814779600583792</v>
      </c>
      <c r="L13" s="13">
        <f t="shared" si="3"/>
        <v>0.2059280728716994</v>
      </c>
    </row>
    <row r="14" spans="1:12" ht="14.25">
      <c r="A14">
        <v>2013</v>
      </c>
      <c r="B14" s="7">
        <v>1.730104</v>
      </c>
      <c r="C14" s="7">
        <v>48.725939</v>
      </c>
      <c r="D14" s="7">
        <v>416.534393</v>
      </c>
      <c r="E14" s="7">
        <v>481.419282</v>
      </c>
      <c r="F14" s="16">
        <f t="shared" si="4"/>
        <v>948.4097180000001</v>
      </c>
      <c r="G14" s="11">
        <f t="shared" si="0"/>
        <v>466.99043600000005</v>
      </c>
      <c r="H14" s="11">
        <f t="shared" si="5"/>
        <v>50.456042999999994</v>
      </c>
      <c r="I14" s="17">
        <f t="shared" si="6"/>
        <v>0.49239313678141794</v>
      </c>
      <c r="J14" s="12">
        <f t="shared" si="1"/>
        <v>0.053200681142746356</v>
      </c>
      <c r="K14" s="12">
        <f t="shared" si="2"/>
        <v>0.10804513135682288</v>
      </c>
      <c r="L14" s="13">
        <f t="shared" si="3"/>
        <v>1.030897519280245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cols>
    <col min="12" max="12" width="14.140625" style="0" customWidth="1"/>
  </cols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254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8">
        <v>25.307171</v>
      </c>
      <c r="C3" s="8">
        <v>4.772966</v>
      </c>
      <c r="D3" s="8" t="s">
        <v>333</v>
      </c>
      <c r="E3" s="8">
        <v>1058.118613</v>
      </c>
      <c r="F3" s="16">
        <f>SUM(B3:E3)</f>
        <v>1088.19875</v>
      </c>
      <c r="G3" s="11">
        <f aca="true" t="shared" si="0" ref="G3:G15">SUM(B3:D3)</f>
        <v>30.080137</v>
      </c>
      <c r="H3" s="11">
        <f>SUM(B3:C3)</f>
        <v>30.080137</v>
      </c>
      <c r="I3" s="17">
        <f>G3/F3</f>
        <v>0.027642135225757244</v>
      </c>
      <c r="J3" s="12">
        <f aca="true" t="shared" si="1" ref="J3:J15">(B3+C3)/(E3+G3)</f>
        <v>0.027642135225757244</v>
      </c>
      <c r="K3" s="12">
        <f aca="true" t="shared" si="2" ref="K3:K15">(B3+C3)/G3</f>
        <v>1</v>
      </c>
      <c r="L3" s="13">
        <f aca="true" t="shared" si="3" ref="L3:L15">E3/G3</f>
        <v>35.17665537892996</v>
      </c>
    </row>
    <row r="4" spans="1:12" ht="14.25">
      <c r="A4">
        <v>2003</v>
      </c>
      <c r="B4" s="8">
        <v>4.898759</v>
      </c>
      <c r="C4" s="8" t="s">
        <v>333</v>
      </c>
      <c r="D4" s="8">
        <v>2.047681</v>
      </c>
      <c r="E4" s="8">
        <v>3933.915326</v>
      </c>
      <c r="F4" s="16">
        <f aca="true" t="shared" si="4" ref="F4:F15">SUM(B4:E4)</f>
        <v>3940.861766</v>
      </c>
      <c r="G4" s="11">
        <f t="shared" si="0"/>
        <v>6.94644</v>
      </c>
      <c r="H4" s="11">
        <f aca="true" t="shared" si="5" ref="H4:H15">SUM(B4:C4)</f>
        <v>4.898759</v>
      </c>
      <c r="I4" s="17">
        <f aca="true" t="shared" si="6" ref="I4:I15">G4/F4</f>
        <v>0.0017626703021990748</v>
      </c>
      <c r="J4" s="12">
        <f>B4/(E4+G4)</f>
        <v>0.0012430679609887133</v>
      </c>
      <c r="K4" s="12">
        <f>B4/G4</f>
        <v>0.7052186443703538</v>
      </c>
      <c r="L4" s="13">
        <f t="shared" si="3"/>
        <v>566.3210689216346</v>
      </c>
    </row>
    <row r="5" spans="1:12" ht="14.25">
      <c r="A5">
        <v>2004</v>
      </c>
      <c r="B5" s="8">
        <v>0.079363</v>
      </c>
      <c r="C5" s="8">
        <v>9.653552</v>
      </c>
      <c r="D5" s="8" t="s">
        <v>333</v>
      </c>
      <c r="E5" s="8">
        <v>2046.455579</v>
      </c>
      <c r="F5" s="16">
        <f t="shared" si="4"/>
        <v>2056.188494</v>
      </c>
      <c r="G5" s="11">
        <f t="shared" si="0"/>
        <v>9.732915</v>
      </c>
      <c r="H5" s="11">
        <f t="shared" si="5"/>
        <v>9.732915</v>
      </c>
      <c r="I5" s="17">
        <f t="shared" si="6"/>
        <v>0.004733474109207811</v>
      </c>
      <c r="J5" s="12">
        <f t="shared" si="1"/>
        <v>0.004733474109207811</v>
      </c>
      <c r="K5" s="12">
        <f t="shared" si="2"/>
        <v>1</v>
      </c>
      <c r="L5" s="13">
        <f t="shared" si="3"/>
        <v>210.26132243012498</v>
      </c>
    </row>
    <row r="6" spans="1:12" ht="14.25">
      <c r="A6">
        <v>2005</v>
      </c>
      <c r="B6" s="8">
        <v>3.077993</v>
      </c>
      <c r="C6" s="8">
        <v>0.040148</v>
      </c>
      <c r="D6" s="8">
        <v>2220.584812</v>
      </c>
      <c r="E6" s="8">
        <v>470.037925</v>
      </c>
      <c r="F6" s="16">
        <f t="shared" si="4"/>
        <v>2693.740878</v>
      </c>
      <c r="G6" s="11">
        <f t="shared" si="0"/>
        <v>2223.702953</v>
      </c>
      <c r="H6" s="11">
        <f t="shared" si="5"/>
        <v>3.118141</v>
      </c>
      <c r="I6" s="17">
        <f t="shared" si="6"/>
        <v>0.8255073719826439</v>
      </c>
      <c r="J6" s="12">
        <f t="shared" si="1"/>
        <v>0.0011575504628029037</v>
      </c>
      <c r="K6" s="12">
        <f t="shared" si="2"/>
        <v>0.0014022291042934997</v>
      </c>
      <c r="L6" s="13">
        <f t="shared" si="3"/>
        <v>0.21137622017629257</v>
      </c>
    </row>
    <row r="7" spans="1:12" ht="14.25">
      <c r="A7">
        <v>2006</v>
      </c>
      <c r="B7" s="8">
        <v>16.125751</v>
      </c>
      <c r="C7" s="8">
        <v>11.528081</v>
      </c>
      <c r="D7" s="8">
        <v>2384.398023</v>
      </c>
      <c r="E7" s="8">
        <v>648.495923</v>
      </c>
      <c r="F7" s="16">
        <f t="shared" si="4"/>
        <v>3060.547778</v>
      </c>
      <c r="G7" s="11">
        <f t="shared" si="0"/>
        <v>2412.051855</v>
      </c>
      <c r="H7" s="11">
        <f t="shared" si="5"/>
        <v>27.653832</v>
      </c>
      <c r="I7" s="17">
        <f t="shared" si="6"/>
        <v>0.7881111585117035</v>
      </c>
      <c r="J7" s="12">
        <f t="shared" si="1"/>
        <v>0.009035582518522604</v>
      </c>
      <c r="K7" s="12">
        <f t="shared" si="2"/>
        <v>0.01146485799742477</v>
      </c>
      <c r="L7" s="13">
        <f t="shared" si="3"/>
        <v>0.26885654288721744</v>
      </c>
    </row>
    <row r="8" spans="1:12" ht="14.25">
      <c r="A8">
        <v>2007</v>
      </c>
      <c r="B8" s="8" t="s">
        <v>333</v>
      </c>
      <c r="C8" s="8">
        <v>0.251572</v>
      </c>
      <c r="D8" s="8">
        <v>1698.846931</v>
      </c>
      <c r="E8" s="8">
        <v>621.413454</v>
      </c>
      <c r="F8" s="16">
        <f t="shared" si="4"/>
        <v>2320.5119569999997</v>
      </c>
      <c r="G8" s="11">
        <f t="shared" si="0"/>
        <v>1699.098503</v>
      </c>
      <c r="H8" s="11">
        <f t="shared" si="5"/>
        <v>0.251572</v>
      </c>
      <c r="I8" s="17">
        <f t="shared" si="6"/>
        <v>0.7322084671335309</v>
      </c>
      <c r="J8" s="12">
        <f>C8/(E8+G8)</f>
        <v>0.0001084122834364693</v>
      </c>
      <c r="K8" s="12">
        <f>C8/G8</f>
        <v>0.00014806204558229783</v>
      </c>
      <c r="L8" s="13">
        <f t="shared" si="3"/>
        <v>0.365731270378266</v>
      </c>
    </row>
    <row r="9" spans="1:12" ht="14.25">
      <c r="A9">
        <v>2008</v>
      </c>
      <c r="B9" s="8">
        <v>0.229612</v>
      </c>
      <c r="C9" s="8">
        <v>14.622961</v>
      </c>
      <c r="D9" s="8">
        <v>2470.35348</v>
      </c>
      <c r="E9" s="8">
        <v>174.06903</v>
      </c>
      <c r="F9" s="16">
        <f t="shared" si="4"/>
        <v>2659.2750830000004</v>
      </c>
      <c r="G9" s="11">
        <f t="shared" si="0"/>
        <v>2485.2060530000003</v>
      </c>
      <c r="H9" s="11">
        <f t="shared" si="5"/>
        <v>14.852573</v>
      </c>
      <c r="I9" s="17">
        <f t="shared" si="6"/>
        <v>0.9345426762681399</v>
      </c>
      <c r="J9" s="12">
        <f t="shared" si="1"/>
        <v>0.005585196166785577</v>
      </c>
      <c r="K9" s="12">
        <f t="shared" si="2"/>
        <v>0.005976394988283089</v>
      </c>
      <c r="L9" s="13">
        <f t="shared" si="3"/>
        <v>0.07004209159633813</v>
      </c>
    </row>
    <row r="10" spans="1:12" ht="14.25">
      <c r="A10">
        <v>2009</v>
      </c>
      <c r="B10" s="8">
        <v>0.321009</v>
      </c>
      <c r="C10" s="8">
        <v>6.189041</v>
      </c>
      <c r="D10" s="8">
        <v>3132.118874</v>
      </c>
      <c r="E10" s="8">
        <v>146.562951</v>
      </c>
      <c r="F10" s="16">
        <f t="shared" si="4"/>
        <v>3285.1918749999995</v>
      </c>
      <c r="G10" s="11">
        <f t="shared" si="0"/>
        <v>3138.6289239999996</v>
      </c>
      <c r="H10" s="11">
        <f t="shared" si="5"/>
        <v>6.51005</v>
      </c>
      <c r="I10" s="17">
        <f t="shared" si="6"/>
        <v>0.955386791220528</v>
      </c>
      <c r="J10" s="12">
        <f t="shared" si="1"/>
        <v>0.0019816346343545003</v>
      </c>
      <c r="K10" s="12">
        <f t="shared" si="2"/>
        <v>0.002074170014244092</v>
      </c>
      <c r="L10" s="13">
        <f t="shared" si="3"/>
        <v>0.04669648899214695</v>
      </c>
    </row>
    <row r="11" spans="1:12" ht="14.25">
      <c r="A11">
        <v>2010</v>
      </c>
      <c r="B11" s="8">
        <v>5.695055</v>
      </c>
      <c r="C11" s="8">
        <v>192.811279</v>
      </c>
      <c r="D11" s="8">
        <v>2206.624537</v>
      </c>
      <c r="E11" s="8">
        <v>630.338454</v>
      </c>
      <c r="F11" s="16">
        <f t="shared" si="4"/>
        <v>3035.469325</v>
      </c>
      <c r="G11" s="11">
        <f t="shared" si="0"/>
        <v>2405.1308710000003</v>
      </c>
      <c r="H11" s="11">
        <f t="shared" si="5"/>
        <v>198.506334</v>
      </c>
      <c r="I11" s="17">
        <f t="shared" si="6"/>
        <v>0.7923423409986198</v>
      </c>
      <c r="J11" s="12">
        <f t="shared" si="1"/>
        <v>0.06539559875143855</v>
      </c>
      <c r="K11" s="12">
        <f t="shared" si="2"/>
        <v>0.08253452499965852</v>
      </c>
      <c r="L11" s="13">
        <f t="shared" si="3"/>
        <v>0.26208072982653086</v>
      </c>
    </row>
    <row r="12" spans="1:12" ht="14.25">
      <c r="A12">
        <v>2011</v>
      </c>
      <c r="B12" s="8">
        <v>43.153192</v>
      </c>
      <c r="C12" s="8">
        <v>150.980095</v>
      </c>
      <c r="D12" s="8">
        <v>2721.2455</v>
      </c>
      <c r="E12" s="8">
        <v>277.484365</v>
      </c>
      <c r="F12" s="16">
        <f t="shared" si="4"/>
        <v>3192.863152</v>
      </c>
      <c r="G12" s="11">
        <f t="shared" si="0"/>
        <v>2915.378787</v>
      </c>
      <c r="H12" s="11">
        <f t="shared" si="5"/>
        <v>194.133287</v>
      </c>
      <c r="I12" s="17">
        <f t="shared" si="6"/>
        <v>0.9130923087554866</v>
      </c>
      <c r="J12" s="12">
        <f t="shared" si="1"/>
        <v>0.06080225733395291</v>
      </c>
      <c r="K12" s="12">
        <f t="shared" si="2"/>
        <v>0.06658938724040321</v>
      </c>
      <c r="L12" s="13">
        <f t="shared" si="3"/>
        <v>0.09517952392235747</v>
      </c>
    </row>
    <row r="13" spans="1:12" ht="14.25">
      <c r="A13">
        <v>2012</v>
      </c>
      <c r="B13" s="8">
        <v>77.369586</v>
      </c>
      <c r="C13" s="8">
        <v>197.730572</v>
      </c>
      <c r="D13" s="8">
        <v>1921.187968</v>
      </c>
      <c r="E13" s="8">
        <v>963.243478</v>
      </c>
      <c r="F13" s="16">
        <f t="shared" si="4"/>
        <v>3159.531604</v>
      </c>
      <c r="G13" s="11">
        <f t="shared" si="0"/>
        <v>2196.288126</v>
      </c>
      <c r="H13" s="11">
        <f t="shared" si="5"/>
        <v>275.10015799999996</v>
      </c>
      <c r="I13" s="17">
        <f t="shared" si="6"/>
        <v>0.695130924855911</v>
      </c>
      <c r="J13" s="12">
        <f t="shared" si="1"/>
        <v>0.08706991810169593</v>
      </c>
      <c r="K13" s="12">
        <f t="shared" si="2"/>
        <v>0.1252568616764447</v>
      </c>
      <c r="L13" s="13">
        <f t="shared" si="3"/>
        <v>0.4385779199900842</v>
      </c>
    </row>
    <row r="14" spans="1:12" ht="14.25">
      <c r="A14">
        <v>2013</v>
      </c>
      <c r="B14" s="8">
        <v>45.137873</v>
      </c>
      <c r="C14" s="8">
        <v>402.288947</v>
      </c>
      <c r="D14" s="8">
        <v>3432.613182</v>
      </c>
      <c r="E14" s="8">
        <v>37.658045</v>
      </c>
      <c r="F14" s="16">
        <f t="shared" si="4"/>
        <v>3917.6980470000003</v>
      </c>
      <c r="G14" s="11">
        <f t="shared" si="0"/>
        <v>3880.040002</v>
      </c>
      <c r="H14" s="11">
        <f t="shared" si="5"/>
        <v>447.42682</v>
      </c>
      <c r="I14" s="17">
        <f t="shared" si="6"/>
        <v>0.9903877112150496</v>
      </c>
      <c r="J14" s="12">
        <f t="shared" si="1"/>
        <v>0.114206560748759</v>
      </c>
      <c r="K14" s="12">
        <f t="shared" si="2"/>
        <v>0.11531500184775673</v>
      </c>
      <c r="L14" s="13">
        <f t="shared" si="3"/>
        <v>0.009705581638485386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cols>
    <col min="1" max="1" width="11.140625" style="0" customWidth="1"/>
    <col min="11" max="11" width="12.7109375" style="0" customWidth="1"/>
    <col min="12" max="12" width="13.8515625" style="0" customWidth="1"/>
  </cols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14.25">
      <c r="A2" s="4" t="s">
        <v>256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7">
        <v>49.942833</v>
      </c>
      <c r="C3" s="7">
        <v>1.091984</v>
      </c>
      <c r="D3" s="7" t="s">
        <v>333</v>
      </c>
      <c r="E3" s="7">
        <v>733.476999</v>
      </c>
      <c r="F3" s="16">
        <f>SUM(B3:E3)</f>
        <v>784.511816</v>
      </c>
      <c r="G3" s="11">
        <f aca="true" t="shared" si="0" ref="G3:G15">SUM(B3:D3)</f>
        <v>51.034817000000004</v>
      </c>
      <c r="H3" s="11">
        <f>SUM(B3:C3)</f>
        <v>51.034817000000004</v>
      </c>
      <c r="I3" s="17">
        <f>G3/F3</f>
        <v>0.06505296154774552</v>
      </c>
      <c r="J3" s="12">
        <f aca="true" t="shared" si="1" ref="J3:J15">(B3+C3)/(E3+G3)</f>
        <v>0.06505296154774552</v>
      </c>
      <c r="K3" s="12">
        <f aca="true" t="shared" si="2" ref="K3:K15">(B3+C3)/G3</f>
        <v>1</v>
      </c>
      <c r="L3" s="13">
        <f aca="true" t="shared" si="3" ref="L3:L15">E3/G3</f>
        <v>14.37209031238419</v>
      </c>
    </row>
    <row r="4" spans="1:12" ht="14.25">
      <c r="A4">
        <v>2003</v>
      </c>
      <c r="B4" s="8">
        <v>4.898759</v>
      </c>
      <c r="C4" s="8" t="s">
        <v>333</v>
      </c>
      <c r="D4" s="8">
        <v>2.047681</v>
      </c>
      <c r="E4" s="8">
        <v>3933.915326</v>
      </c>
      <c r="F4" s="16">
        <f aca="true" t="shared" si="4" ref="F4:F15">SUM(B4:E4)</f>
        <v>3940.861766</v>
      </c>
      <c r="G4" s="11">
        <f t="shared" si="0"/>
        <v>6.94644</v>
      </c>
      <c r="H4" s="11">
        <f aca="true" t="shared" si="5" ref="H4:H15">SUM(B4:C4)</f>
        <v>4.898759</v>
      </c>
      <c r="I4" s="17">
        <f aca="true" t="shared" si="6" ref="I4:I15">G4/F4</f>
        <v>0.0017626703021990748</v>
      </c>
      <c r="J4" s="12">
        <f>B4/(E4+G4)</f>
        <v>0.0012430679609887133</v>
      </c>
      <c r="K4" s="12">
        <f>B4/G4</f>
        <v>0.7052186443703538</v>
      </c>
      <c r="L4" s="13">
        <f t="shared" si="3"/>
        <v>566.3210689216346</v>
      </c>
    </row>
    <row r="5" spans="1:12" ht="14.25">
      <c r="A5">
        <v>2004</v>
      </c>
      <c r="B5" s="7">
        <v>36.881791</v>
      </c>
      <c r="C5" s="7">
        <v>10.617204</v>
      </c>
      <c r="D5" s="7" t="s">
        <v>333</v>
      </c>
      <c r="E5" s="7">
        <v>1210.436945</v>
      </c>
      <c r="F5" s="16">
        <f t="shared" si="4"/>
        <v>1257.9359399999998</v>
      </c>
      <c r="G5" s="11">
        <f t="shared" si="0"/>
        <v>47.498995</v>
      </c>
      <c r="H5" s="11">
        <f t="shared" si="5"/>
        <v>47.498995</v>
      </c>
      <c r="I5" s="17">
        <f t="shared" si="6"/>
        <v>0.0377594704862316</v>
      </c>
      <c r="J5" s="12">
        <f t="shared" si="1"/>
        <v>0.0377594704862316</v>
      </c>
      <c r="K5" s="12">
        <f t="shared" si="2"/>
        <v>1</v>
      </c>
      <c r="L5" s="13">
        <f t="shared" si="3"/>
        <v>25.483422228196616</v>
      </c>
    </row>
    <row r="6" spans="1:12" ht="14.25">
      <c r="A6">
        <v>2005</v>
      </c>
      <c r="B6" s="7">
        <v>24.678545</v>
      </c>
      <c r="C6" s="7">
        <v>0.829119</v>
      </c>
      <c r="D6" s="7">
        <v>625.709934</v>
      </c>
      <c r="E6" s="7">
        <v>755.719561</v>
      </c>
      <c r="F6" s="16">
        <f t="shared" si="4"/>
        <v>1406.937159</v>
      </c>
      <c r="G6" s="11">
        <f t="shared" si="0"/>
        <v>651.217598</v>
      </c>
      <c r="H6" s="11">
        <f t="shared" si="5"/>
        <v>25.507664</v>
      </c>
      <c r="I6" s="17">
        <f t="shared" si="6"/>
        <v>0.46286189389074195</v>
      </c>
      <c r="J6" s="12">
        <f t="shared" si="1"/>
        <v>0.01812992416671255</v>
      </c>
      <c r="K6" s="12">
        <f t="shared" si="2"/>
        <v>0.039169187193863274</v>
      </c>
      <c r="L6" s="13">
        <f t="shared" si="3"/>
        <v>1.1604716508290676</v>
      </c>
    </row>
    <row r="7" spans="1:12" ht="14.25">
      <c r="A7">
        <v>2006</v>
      </c>
      <c r="B7" s="7">
        <v>19.751835</v>
      </c>
      <c r="C7" s="7">
        <v>6.334985</v>
      </c>
      <c r="D7" s="7">
        <v>657.843125</v>
      </c>
      <c r="E7" s="7">
        <v>559.488512</v>
      </c>
      <c r="F7" s="16">
        <f t="shared" si="4"/>
        <v>1243.418457</v>
      </c>
      <c r="G7" s="11">
        <f t="shared" si="0"/>
        <v>683.929945</v>
      </c>
      <c r="H7" s="11">
        <f t="shared" si="5"/>
        <v>26.08682</v>
      </c>
      <c r="I7" s="17">
        <f t="shared" si="6"/>
        <v>0.5500400457703677</v>
      </c>
      <c r="J7" s="12">
        <f t="shared" si="1"/>
        <v>0.02097992019753331</v>
      </c>
      <c r="K7" s="12">
        <f t="shared" si="2"/>
        <v>0.03814253227353571</v>
      </c>
      <c r="L7" s="13">
        <f t="shared" si="3"/>
        <v>0.8180494451080074</v>
      </c>
    </row>
    <row r="8" spans="1:12" ht="14.25">
      <c r="A8">
        <v>2007</v>
      </c>
      <c r="B8" s="7">
        <v>19.059843</v>
      </c>
      <c r="C8" s="7">
        <v>28.322221</v>
      </c>
      <c r="D8" s="7">
        <v>797.882145</v>
      </c>
      <c r="E8" s="7">
        <v>679.058176</v>
      </c>
      <c r="F8" s="16">
        <f t="shared" si="4"/>
        <v>1524.322385</v>
      </c>
      <c r="G8" s="11">
        <f t="shared" si="0"/>
        <v>845.264209</v>
      </c>
      <c r="H8" s="11">
        <f t="shared" si="5"/>
        <v>47.382064</v>
      </c>
      <c r="I8" s="17">
        <f t="shared" si="6"/>
        <v>0.5545180057170125</v>
      </c>
      <c r="J8" s="12">
        <f t="shared" si="1"/>
        <v>0.031084017702725005</v>
      </c>
      <c r="K8" s="12">
        <f t="shared" si="2"/>
        <v>0.056055921326724475</v>
      </c>
      <c r="L8" s="13">
        <f t="shared" si="3"/>
        <v>0.803367951428309</v>
      </c>
    </row>
    <row r="9" spans="1:12" ht="14.25">
      <c r="A9">
        <v>2008</v>
      </c>
      <c r="B9" s="7">
        <v>14.526717</v>
      </c>
      <c r="C9" s="7">
        <v>12.680103</v>
      </c>
      <c r="D9" s="7">
        <v>1290.993982</v>
      </c>
      <c r="E9" s="7">
        <v>374.571403</v>
      </c>
      <c r="F9" s="16">
        <f t="shared" si="4"/>
        <v>1692.772205</v>
      </c>
      <c r="G9" s="11">
        <f t="shared" si="0"/>
        <v>1318.200802</v>
      </c>
      <c r="H9" s="11">
        <f t="shared" si="5"/>
        <v>27.20682</v>
      </c>
      <c r="I9" s="17">
        <f t="shared" si="6"/>
        <v>0.7787230899151018</v>
      </c>
      <c r="J9" s="12">
        <f t="shared" si="1"/>
        <v>0.016072345658581982</v>
      </c>
      <c r="K9" s="12">
        <f t="shared" si="2"/>
        <v>0.02063935931363513</v>
      </c>
      <c r="L9" s="13">
        <f t="shared" si="3"/>
        <v>0.2841535238270929</v>
      </c>
    </row>
    <row r="10" spans="1:12" ht="14.25">
      <c r="A10">
        <v>2009</v>
      </c>
      <c r="B10" s="7">
        <v>22.368989</v>
      </c>
      <c r="C10" s="7">
        <v>16.87242</v>
      </c>
      <c r="D10" s="7">
        <v>1687.351253</v>
      </c>
      <c r="E10" s="7" t="s">
        <v>333</v>
      </c>
      <c r="F10" s="16">
        <f t="shared" si="4"/>
        <v>1726.592662</v>
      </c>
      <c r="G10" s="11">
        <f t="shared" si="0"/>
        <v>1726.592662</v>
      </c>
      <c r="H10" s="11">
        <f t="shared" si="5"/>
        <v>39.241409000000004</v>
      </c>
      <c r="I10" s="17">
        <f t="shared" si="6"/>
        <v>1</v>
      </c>
      <c r="J10" s="12">
        <f>(B10+C10)/G10</f>
        <v>0.022727658852983126</v>
      </c>
      <c r="K10" s="12">
        <f t="shared" si="2"/>
        <v>0.022727658852983126</v>
      </c>
      <c r="L10" s="13">
        <f>0/G10</f>
        <v>0</v>
      </c>
    </row>
    <row r="11" spans="1:12" ht="14.25">
      <c r="A11">
        <v>2010</v>
      </c>
      <c r="B11" s="7">
        <v>18.878662</v>
      </c>
      <c r="C11" s="7">
        <v>35.965633</v>
      </c>
      <c r="D11" s="7">
        <v>1853.663267</v>
      </c>
      <c r="E11" s="7" t="s">
        <v>333</v>
      </c>
      <c r="F11" s="16">
        <f t="shared" si="4"/>
        <v>1908.507562</v>
      </c>
      <c r="G11" s="11">
        <f t="shared" si="0"/>
        <v>1908.507562</v>
      </c>
      <c r="H11" s="11">
        <f t="shared" si="5"/>
        <v>54.844294999999995</v>
      </c>
      <c r="I11" s="17">
        <f t="shared" si="6"/>
        <v>1</v>
      </c>
      <c r="J11" s="17">
        <f>(B11+C11)/G11</f>
        <v>0.028736744926767022</v>
      </c>
      <c r="K11" s="12">
        <f t="shared" si="2"/>
        <v>0.028736744926767022</v>
      </c>
      <c r="L11" s="13">
        <f>0/G11</f>
        <v>0</v>
      </c>
    </row>
    <row r="12" spans="1:12" ht="14.25">
      <c r="A12">
        <v>2011</v>
      </c>
      <c r="B12" s="7">
        <v>12.367228</v>
      </c>
      <c r="C12" s="7">
        <v>133.745175</v>
      </c>
      <c r="D12" s="7">
        <v>2573.814684</v>
      </c>
      <c r="E12" s="7" t="s">
        <v>333</v>
      </c>
      <c r="F12" s="16">
        <f t="shared" si="4"/>
        <v>2719.927087</v>
      </c>
      <c r="G12" s="11">
        <f t="shared" si="0"/>
        <v>2719.927087</v>
      </c>
      <c r="H12" s="11">
        <f t="shared" si="5"/>
        <v>146.112403</v>
      </c>
      <c r="I12" s="17">
        <f t="shared" si="6"/>
        <v>1</v>
      </c>
      <c r="J12" s="17">
        <f>(B12+C12)/G12</f>
        <v>0.05371923523183767</v>
      </c>
      <c r="K12" s="12">
        <f t="shared" si="2"/>
        <v>0.05371923523183767</v>
      </c>
      <c r="L12" s="13">
        <f>0/G12</f>
        <v>0</v>
      </c>
    </row>
    <row r="13" spans="1:12" ht="14.25">
      <c r="A13">
        <v>2012</v>
      </c>
      <c r="B13" s="7">
        <v>22.781268</v>
      </c>
      <c r="C13" s="7">
        <v>64.73578</v>
      </c>
      <c r="D13" s="7">
        <v>2465.203429</v>
      </c>
      <c r="E13" s="7" t="s">
        <v>333</v>
      </c>
      <c r="F13" s="16">
        <f t="shared" si="4"/>
        <v>2552.7204770000003</v>
      </c>
      <c r="G13" s="11">
        <f t="shared" si="0"/>
        <v>2552.7204770000003</v>
      </c>
      <c r="H13" s="11">
        <f t="shared" si="5"/>
        <v>87.517048</v>
      </c>
      <c r="I13" s="17">
        <f t="shared" si="6"/>
        <v>1</v>
      </c>
      <c r="J13" s="17">
        <f>(B13+C13)/G13</f>
        <v>0.0342838351431456</v>
      </c>
      <c r="K13" s="12">
        <f t="shared" si="2"/>
        <v>0.0342838351431456</v>
      </c>
      <c r="L13" s="13">
        <f>0/G13</f>
        <v>0</v>
      </c>
    </row>
    <row r="14" spans="1:12" ht="14.25">
      <c r="A14">
        <v>2013</v>
      </c>
      <c r="B14" s="7">
        <v>70.567933</v>
      </c>
      <c r="C14" s="7">
        <v>87.49679</v>
      </c>
      <c r="D14" s="7">
        <v>3586.310406</v>
      </c>
      <c r="E14" s="7" t="s">
        <v>333</v>
      </c>
      <c r="F14" s="16">
        <f t="shared" si="4"/>
        <v>3744.375129</v>
      </c>
      <c r="G14" s="11">
        <f t="shared" si="0"/>
        <v>3744.375129</v>
      </c>
      <c r="H14" s="11">
        <f t="shared" si="5"/>
        <v>158.06472300000001</v>
      </c>
      <c r="I14" s="17">
        <f t="shared" si="6"/>
        <v>1</v>
      </c>
      <c r="J14" s="17">
        <f>(B14+C14)/G14</f>
        <v>0.042213912216165675</v>
      </c>
      <c r="K14" s="12">
        <f t="shared" si="2"/>
        <v>0.042213912216165675</v>
      </c>
      <c r="L14" s="13">
        <f>0/G14</f>
        <v>0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4"/>
        <v>3498.291275</v>
      </c>
      <c r="G15" s="11">
        <f t="shared" si="0"/>
        <v>2842.250962</v>
      </c>
      <c r="H15" s="11">
        <f t="shared" si="5"/>
        <v>234.093816</v>
      </c>
      <c r="I15" s="17">
        <f t="shared" si="6"/>
        <v>0.8124683562834544</v>
      </c>
      <c r="J15" s="12">
        <f t="shared" si="1"/>
        <v>0.06691661659877078</v>
      </c>
      <c r="K15" s="12">
        <f t="shared" si="2"/>
        <v>0.08236212042137045</v>
      </c>
      <c r="L15" s="13">
        <f t="shared" si="3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cols>
    <col min="7" max="7" width="15.28125" style="0" customWidth="1"/>
    <col min="12" max="12" width="16.00390625" style="0" customWidth="1"/>
  </cols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21">
      <c r="A2" s="4" t="s">
        <v>258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8">
        <v>1.01591</v>
      </c>
      <c r="C3" s="8">
        <v>0.243811</v>
      </c>
      <c r="D3" s="8">
        <v>4.736748</v>
      </c>
      <c r="E3" s="8">
        <v>3568.922348</v>
      </c>
      <c r="F3" s="16">
        <f>SUM(B3:E3)</f>
        <v>3574.918817</v>
      </c>
      <c r="G3" s="11">
        <f aca="true" t="shared" si="0" ref="G3:G15">SUM(B3:D3)</f>
        <v>5.996469</v>
      </c>
      <c r="H3" s="11">
        <f>SUM(B3:C3)</f>
        <v>1.259721</v>
      </c>
      <c r="I3" s="17">
        <f>G3/F3</f>
        <v>0.0016773720766705734</v>
      </c>
      <c r="J3" s="12">
        <f>(B3+C3)/(E3+G3)</f>
        <v>0.0003523775124653411</v>
      </c>
      <c r="K3" s="12">
        <f aca="true" t="shared" si="1" ref="K3:K15">(B3+C3)/G3</f>
        <v>0.21007713039123524</v>
      </c>
      <c r="L3" s="13">
        <f aca="true" t="shared" si="2" ref="L3:L15">E3/G3</f>
        <v>595.170649260423</v>
      </c>
    </row>
    <row r="4" spans="1:12" ht="14.25">
      <c r="A4">
        <v>2003</v>
      </c>
      <c r="B4" s="8">
        <v>4.898759</v>
      </c>
      <c r="C4" s="8" t="s">
        <v>333</v>
      </c>
      <c r="D4" s="8">
        <v>2.047681</v>
      </c>
      <c r="E4" s="8">
        <v>3933.915326</v>
      </c>
      <c r="F4" s="16">
        <f aca="true" t="shared" si="3" ref="F4:F15">SUM(B4:E4)</f>
        <v>3940.861766</v>
      </c>
      <c r="G4" s="11">
        <f t="shared" si="0"/>
        <v>6.94644</v>
      </c>
      <c r="H4" s="11">
        <f aca="true" t="shared" si="4" ref="H4:H15">SUM(B4:C4)</f>
        <v>4.898759</v>
      </c>
      <c r="I4" s="17">
        <f aca="true" t="shared" si="5" ref="I4:I15">G4/F4</f>
        <v>0.0017626703021990748</v>
      </c>
      <c r="J4" s="12">
        <f>B4/(E4+G4)</f>
        <v>0.0012430679609887133</v>
      </c>
      <c r="K4" s="12">
        <f>B4/G4</f>
        <v>0.7052186443703538</v>
      </c>
      <c r="L4" s="13">
        <f t="shared" si="2"/>
        <v>566.3210689216346</v>
      </c>
    </row>
    <row r="5" spans="1:12" ht="14.25">
      <c r="A5">
        <v>2004</v>
      </c>
      <c r="B5" s="8">
        <v>0.311526</v>
      </c>
      <c r="C5" s="8" t="s">
        <v>333</v>
      </c>
      <c r="D5" s="8" t="s">
        <v>333</v>
      </c>
      <c r="E5" s="8">
        <v>5210.533877</v>
      </c>
      <c r="F5" s="16">
        <f t="shared" si="3"/>
        <v>5210.845403</v>
      </c>
      <c r="G5" s="11">
        <f t="shared" si="0"/>
        <v>0.311526</v>
      </c>
      <c r="H5" s="11">
        <f t="shared" si="4"/>
        <v>0.311526</v>
      </c>
      <c r="I5" s="17">
        <f t="shared" si="5"/>
        <v>5.978415706223937E-05</v>
      </c>
      <c r="J5" s="12">
        <f>B5/(E5+G5)</f>
        <v>5.978415706223937E-05</v>
      </c>
      <c r="K5" s="12">
        <f>B5/G5</f>
        <v>1</v>
      </c>
      <c r="L5" s="13">
        <f t="shared" si="2"/>
        <v>16725.839502962834</v>
      </c>
    </row>
    <row r="6" spans="1:12" ht="14.25">
      <c r="A6">
        <v>2005</v>
      </c>
      <c r="B6" s="8" t="s">
        <v>333</v>
      </c>
      <c r="C6" s="8" t="s">
        <v>333</v>
      </c>
      <c r="D6" s="8">
        <v>0.225777</v>
      </c>
      <c r="E6" s="8">
        <v>9868.001638</v>
      </c>
      <c r="F6" s="16">
        <f t="shared" si="3"/>
        <v>9868.227415</v>
      </c>
      <c r="G6" s="11">
        <f t="shared" si="0"/>
        <v>0.225777</v>
      </c>
      <c r="H6" s="11">
        <f t="shared" si="4"/>
        <v>0</v>
      </c>
      <c r="I6" s="17">
        <f t="shared" si="5"/>
        <v>2.2879184934146558E-05</v>
      </c>
      <c r="J6" s="12">
        <f>0/(E6+G6)</f>
        <v>0</v>
      </c>
      <c r="K6" s="12">
        <f>0/G6</f>
        <v>0</v>
      </c>
      <c r="L6" s="13">
        <f t="shared" si="2"/>
        <v>43706.850733245636</v>
      </c>
    </row>
    <row r="7" spans="1:12" ht="14.25">
      <c r="A7">
        <v>2006</v>
      </c>
      <c r="B7" s="8">
        <v>10.00184</v>
      </c>
      <c r="C7" s="8">
        <v>2.189916</v>
      </c>
      <c r="D7" s="8">
        <v>503.56403</v>
      </c>
      <c r="E7" s="8">
        <v>9937.392726</v>
      </c>
      <c r="F7" s="16">
        <f t="shared" si="3"/>
        <v>10453.148512</v>
      </c>
      <c r="G7" s="11">
        <f t="shared" si="0"/>
        <v>515.7557860000001</v>
      </c>
      <c r="H7" s="11">
        <f t="shared" si="4"/>
        <v>12.191756</v>
      </c>
      <c r="I7" s="17">
        <f t="shared" si="5"/>
        <v>0.04933975494636118</v>
      </c>
      <c r="J7" s="12">
        <f>(B7+C7)/(E7+G7)</f>
        <v>0.0011663238100945484</v>
      </c>
      <c r="K7" s="12">
        <f t="shared" si="1"/>
        <v>0.023638621865116602</v>
      </c>
      <c r="L7" s="13">
        <f t="shared" si="2"/>
        <v>19.267632076550274</v>
      </c>
    </row>
    <row r="8" spans="1:12" ht="14.25">
      <c r="A8">
        <v>2007</v>
      </c>
      <c r="B8" s="8">
        <v>8.632787</v>
      </c>
      <c r="C8" s="8">
        <v>0.218781</v>
      </c>
      <c r="D8" s="8">
        <v>5110.803165</v>
      </c>
      <c r="E8" s="8">
        <v>591.815917</v>
      </c>
      <c r="F8" s="16">
        <f t="shared" si="3"/>
        <v>5711.47065</v>
      </c>
      <c r="G8" s="11">
        <f t="shared" si="0"/>
        <v>5119.654733</v>
      </c>
      <c r="H8" s="11">
        <f t="shared" si="4"/>
        <v>8.851568</v>
      </c>
      <c r="I8" s="17">
        <f t="shared" si="5"/>
        <v>0.8963811681322393</v>
      </c>
      <c r="J8" s="12">
        <f>(B8+C8)/(E8+G8)</f>
        <v>0.0015497878816903314</v>
      </c>
      <c r="K8" s="12">
        <f t="shared" si="1"/>
        <v>0.0017289384658979111</v>
      </c>
      <c r="L8" s="13">
        <f t="shared" si="2"/>
        <v>0.11559684155755742</v>
      </c>
    </row>
    <row r="9" spans="1:12" ht="14.25">
      <c r="A9">
        <v>2008</v>
      </c>
      <c r="B9" s="8">
        <v>11.766161</v>
      </c>
      <c r="C9" s="8">
        <v>16.067075</v>
      </c>
      <c r="D9" s="8">
        <v>7707.742914</v>
      </c>
      <c r="E9" s="8" t="s">
        <v>333</v>
      </c>
      <c r="F9" s="16">
        <f t="shared" si="3"/>
        <v>7735.576150000001</v>
      </c>
      <c r="G9" s="11">
        <f t="shared" si="0"/>
        <v>7735.576150000001</v>
      </c>
      <c r="H9" s="11">
        <f t="shared" si="4"/>
        <v>27.833236</v>
      </c>
      <c r="I9" s="17">
        <f t="shared" si="5"/>
        <v>1</v>
      </c>
      <c r="J9" s="12">
        <f>(B9+C9)/G9</f>
        <v>0.0035980818313061267</v>
      </c>
      <c r="K9" s="12">
        <f t="shared" si="1"/>
        <v>0.0035980818313061267</v>
      </c>
      <c r="L9" s="13">
        <f>0/G9</f>
        <v>0</v>
      </c>
    </row>
    <row r="10" spans="1:12" ht="14.25">
      <c r="A10">
        <v>2009</v>
      </c>
      <c r="B10" s="8">
        <v>49.130334</v>
      </c>
      <c r="C10" s="8">
        <v>14.277039</v>
      </c>
      <c r="D10" s="8">
        <v>10773.078275</v>
      </c>
      <c r="E10" s="8" t="s">
        <v>333</v>
      </c>
      <c r="F10" s="16">
        <f t="shared" si="3"/>
        <v>10836.485648</v>
      </c>
      <c r="G10" s="11">
        <f t="shared" si="0"/>
        <v>10836.485648</v>
      </c>
      <c r="H10" s="11">
        <f t="shared" si="4"/>
        <v>63.407373</v>
      </c>
      <c r="I10" s="17">
        <f t="shared" si="5"/>
        <v>1</v>
      </c>
      <c r="J10" s="17">
        <f>(B10+C10)/G10</f>
        <v>0.005851285652900077</v>
      </c>
      <c r="K10" s="12">
        <f t="shared" si="1"/>
        <v>0.005851285652900077</v>
      </c>
      <c r="L10" s="13">
        <f>0/G10</f>
        <v>0</v>
      </c>
    </row>
    <row r="11" spans="1:12" ht="14.25">
      <c r="A11">
        <v>2010</v>
      </c>
      <c r="B11" s="8">
        <v>41.880702</v>
      </c>
      <c r="C11" s="8">
        <v>136.332667</v>
      </c>
      <c r="D11" s="8">
        <v>4923.570817</v>
      </c>
      <c r="E11" s="8" t="s">
        <v>333</v>
      </c>
      <c r="F11" s="16">
        <f t="shared" si="3"/>
        <v>5101.784186</v>
      </c>
      <c r="G11" s="11">
        <f t="shared" si="0"/>
        <v>5101.784186</v>
      </c>
      <c r="H11" s="11">
        <f t="shared" si="4"/>
        <v>178.213369</v>
      </c>
      <c r="I11" s="17">
        <f t="shared" si="5"/>
        <v>1</v>
      </c>
      <c r="J11" s="17">
        <f>(B11+C11)/G11</f>
        <v>0.03493157736641273</v>
      </c>
      <c r="K11" s="12">
        <f t="shared" si="1"/>
        <v>0.03493157736641273</v>
      </c>
      <c r="L11" s="13">
        <f>0/G11</f>
        <v>0</v>
      </c>
    </row>
    <row r="12" spans="1:12" ht="14.25">
      <c r="A12">
        <v>2011</v>
      </c>
      <c r="B12" s="8">
        <v>65.218618</v>
      </c>
      <c r="C12" s="8">
        <v>24.572302</v>
      </c>
      <c r="D12" s="8">
        <v>3852.010465</v>
      </c>
      <c r="E12" s="8" t="s">
        <v>333</v>
      </c>
      <c r="F12" s="16">
        <f t="shared" si="3"/>
        <v>3941.8013849999998</v>
      </c>
      <c r="G12" s="11">
        <f t="shared" si="0"/>
        <v>3941.8013849999998</v>
      </c>
      <c r="H12" s="11">
        <f t="shared" si="4"/>
        <v>89.79092</v>
      </c>
      <c r="I12" s="17">
        <f t="shared" si="5"/>
        <v>1</v>
      </c>
      <c r="J12" s="17">
        <f>(B12+C12)/G12</f>
        <v>0.022779158874337856</v>
      </c>
      <c r="K12" s="12">
        <f t="shared" si="1"/>
        <v>0.022779158874337856</v>
      </c>
      <c r="L12" s="13">
        <f>0/G12</f>
        <v>0</v>
      </c>
    </row>
    <row r="13" spans="1:12" ht="14.25">
      <c r="A13">
        <v>2012</v>
      </c>
      <c r="B13" s="8">
        <v>48.957769</v>
      </c>
      <c r="C13" s="8">
        <v>22.304486</v>
      </c>
      <c r="D13" s="8">
        <v>78.976781</v>
      </c>
      <c r="E13" s="8">
        <v>5451.256295</v>
      </c>
      <c r="F13" s="16">
        <f t="shared" si="3"/>
        <v>5601.495331</v>
      </c>
      <c r="G13" s="11">
        <f t="shared" si="0"/>
        <v>150.239036</v>
      </c>
      <c r="H13" s="11">
        <f t="shared" si="4"/>
        <v>71.262255</v>
      </c>
      <c r="I13" s="17">
        <f t="shared" si="5"/>
        <v>0.02682123738790634</v>
      </c>
      <c r="J13" s="12">
        <f>(B13+C13)/(E13+G13)</f>
        <v>0.012722005605470708</v>
      </c>
      <c r="K13" s="12">
        <f t="shared" si="1"/>
        <v>0.47432582701076437</v>
      </c>
      <c r="L13" s="13">
        <f t="shared" si="2"/>
        <v>36.28388759762809</v>
      </c>
    </row>
    <row r="14" spans="1:12" ht="14.25">
      <c r="A14">
        <v>2013</v>
      </c>
      <c r="B14" s="8">
        <v>20.519443</v>
      </c>
      <c r="C14" s="8">
        <v>213.440315</v>
      </c>
      <c r="D14" s="8">
        <v>6057.585781</v>
      </c>
      <c r="E14" s="8" t="s">
        <v>333</v>
      </c>
      <c r="F14" s="16">
        <f t="shared" si="3"/>
        <v>6291.545539</v>
      </c>
      <c r="G14" s="11">
        <f t="shared" si="0"/>
        <v>6291.545539</v>
      </c>
      <c r="H14" s="11">
        <f t="shared" si="4"/>
        <v>233.959758</v>
      </c>
      <c r="I14" s="17">
        <f t="shared" si="5"/>
        <v>1</v>
      </c>
      <c r="J14" s="17">
        <f>(B14+C14)/G14</f>
        <v>0.03718637281566691</v>
      </c>
      <c r="K14" s="12">
        <f t="shared" si="1"/>
        <v>0.03718637281566691</v>
      </c>
      <c r="L14" s="13">
        <f>0/G14</f>
        <v>0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3"/>
        <v>3498.291275</v>
      </c>
      <c r="G15" s="11">
        <f t="shared" si="0"/>
        <v>2842.250962</v>
      </c>
      <c r="H15" s="11">
        <f t="shared" si="4"/>
        <v>234.093816</v>
      </c>
      <c r="I15" s="17">
        <f t="shared" si="5"/>
        <v>0.8124683562834544</v>
      </c>
      <c r="J15" s="12">
        <f>(B15+C15)/(E15+G15)</f>
        <v>0.06691661659877078</v>
      </c>
      <c r="K15" s="12">
        <f t="shared" si="1"/>
        <v>0.08236212042137045</v>
      </c>
      <c r="L15" s="13">
        <f t="shared" si="2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cols>
    <col min="7" max="7" width="11.140625" style="0" customWidth="1"/>
    <col min="12" max="12" width="12.7109375" style="0" customWidth="1"/>
  </cols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21">
      <c r="A2" s="4" t="s">
        <v>259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7">
        <v>42.115</v>
      </c>
      <c r="C3" s="7" t="s">
        <v>333</v>
      </c>
      <c r="D3" s="7" t="s">
        <v>333</v>
      </c>
      <c r="E3" s="7">
        <v>11908.119</v>
      </c>
      <c r="F3" s="16">
        <f>SUM(B3:E3)</f>
        <v>11950.234</v>
      </c>
      <c r="G3" s="11">
        <f aca="true" t="shared" si="0" ref="G3:G15">SUM(B3:D3)</f>
        <v>42.115</v>
      </c>
      <c r="H3" s="11">
        <f>SUM(B3:C3)</f>
        <v>42.115</v>
      </c>
      <c r="I3" s="17">
        <f>G3/F3</f>
        <v>0.003524198773011474</v>
      </c>
      <c r="J3" s="17">
        <f>B3/(E3+G3)</f>
        <v>0.003524198773011474</v>
      </c>
      <c r="K3" s="17">
        <f>B3/G3</f>
        <v>1</v>
      </c>
      <c r="L3" s="13">
        <f aca="true" t="shared" si="1" ref="L3:L15">E3/G3</f>
        <v>282.7524397483082</v>
      </c>
    </row>
    <row r="4" spans="1:12" ht="14.25">
      <c r="A4">
        <v>2003</v>
      </c>
      <c r="B4" s="7">
        <v>70.804</v>
      </c>
      <c r="C4" s="7" t="s">
        <v>333</v>
      </c>
      <c r="D4" s="7" t="s">
        <v>333</v>
      </c>
      <c r="E4" s="7">
        <v>20863.029</v>
      </c>
      <c r="F4" s="16">
        <f aca="true" t="shared" si="2" ref="F4:F15">SUM(B4:E4)</f>
        <v>20933.833</v>
      </c>
      <c r="G4" s="11">
        <f t="shared" si="0"/>
        <v>70.804</v>
      </c>
      <c r="H4" s="11">
        <f aca="true" t="shared" si="3" ref="H4:H15">SUM(B4:C4)</f>
        <v>70.804</v>
      </c>
      <c r="I4" s="17">
        <f aca="true" t="shared" si="4" ref="I4:I15">G4/F4</f>
        <v>0.00338227595490993</v>
      </c>
      <c r="J4" s="17">
        <f>B4/(E4+G4)</f>
        <v>0.00338227595490993</v>
      </c>
      <c r="K4" s="17">
        <f>B4/G4</f>
        <v>1</v>
      </c>
      <c r="L4" s="13">
        <f t="shared" si="1"/>
        <v>294.65890345178235</v>
      </c>
    </row>
    <row r="5" spans="1:12" ht="14.25">
      <c r="A5">
        <v>2004</v>
      </c>
      <c r="B5" s="7">
        <v>54.758</v>
      </c>
      <c r="C5" s="7" t="s">
        <v>333</v>
      </c>
      <c r="D5" s="7" t="s">
        <v>333</v>
      </c>
      <c r="E5" s="7">
        <v>23462.753</v>
      </c>
      <c r="F5" s="16">
        <f t="shared" si="2"/>
        <v>23517.511000000002</v>
      </c>
      <c r="G5" s="11">
        <f t="shared" si="0"/>
        <v>54.758</v>
      </c>
      <c r="H5" s="11">
        <f t="shared" si="3"/>
        <v>54.758</v>
      </c>
      <c r="I5" s="17">
        <f t="shared" si="4"/>
        <v>0.002328392660260688</v>
      </c>
      <c r="J5" s="17">
        <f>B5/(E5+G5)</f>
        <v>0.002328392660260688</v>
      </c>
      <c r="K5" s="17">
        <f>B5/G5</f>
        <v>1</v>
      </c>
      <c r="L5" s="13">
        <f t="shared" si="1"/>
        <v>428.48082471967564</v>
      </c>
    </row>
    <row r="6" spans="1:12" ht="14.25">
      <c r="A6">
        <v>2005</v>
      </c>
      <c r="B6" s="7">
        <v>35.249</v>
      </c>
      <c r="C6" s="7" t="s">
        <v>333</v>
      </c>
      <c r="D6" s="7" t="s">
        <v>333</v>
      </c>
      <c r="E6" s="7">
        <v>27711.473</v>
      </c>
      <c r="F6" s="16">
        <f t="shared" si="2"/>
        <v>27746.722</v>
      </c>
      <c r="G6" s="11">
        <f t="shared" si="0"/>
        <v>35.249</v>
      </c>
      <c r="H6" s="11">
        <f t="shared" si="3"/>
        <v>35.249</v>
      </c>
      <c r="I6" s="17">
        <f t="shared" si="4"/>
        <v>0.0012703842998102624</v>
      </c>
      <c r="J6" s="17">
        <f>B6/(E6+G6)</f>
        <v>0.0012703842998102624</v>
      </c>
      <c r="K6" s="17">
        <f>B6/G6</f>
        <v>1</v>
      </c>
      <c r="L6" s="13">
        <f t="shared" si="1"/>
        <v>786.1633805214333</v>
      </c>
    </row>
    <row r="7" spans="1:12" ht="14.25">
      <c r="A7">
        <v>2006</v>
      </c>
      <c r="B7" s="7">
        <v>39.777</v>
      </c>
      <c r="C7" s="7" t="s">
        <v>333</v>
      </c>
      <c r="D7" s="7" t="s">
        <v>333</v>
      </c>
      <c r="E7" s="7">
        <v>24247.609</v>
      </c>
      <c r="F7" s="16">
        <f t="shared" si="2"/>
        <v>24287.386</v>
      </c>
      <c r="G7" s="11">
        <f t="shared" si="0"/>
        <v>39.777</v>
      </c>
      <c r="H7" s="11">
        <f t="shared" si="3"/>
        <v>39.777</v>
      </c>
      <c r="I7" s="17">
        <f t="shared" si="4"/>
        <v>0.0016377637346398663</v>
      </c>
      <c r="J7" s="12">
        <f>B7/(E7+G7)</f>
        <v>0.0016377637346398663</v>
      </c>
      <c r="K7" s="17">
        <f>B7/G7</f>
        <v>1</v>
      </c>
      <c r="L7" s="13">
        <f t="shared" si="1"/>
        <v>609.5886819016014</v>
      </c>
    </row>
    <row r="8" spans="1:12" ht="14.25">
      <c r="A8">
        <v>2007</v>
      </c>
      <c r="B8" s="7">
        <v>201.456611</v>
      </c>
      <c r="C8" s="7">
        <v>0.498313</v>
      </c>
      <c r="D8" s="7" t="s">
        <v>333</v>
      </c>
      <c r="E8" s="7">
        <v>24522.254383</v>
      </c>
      <c r="F8" s="16">
        <f t="shared" si="2"/>
        <v>24724.209307</v>
      </c>
      <c r="G8" s="11">
        <f t="shared" si="0"/>
        <v>201.954924</v>
      </c>
      <c r="H8" s="11">
        <f t="shared" si="3"/>
        <v>201.954924</v>
      </c>
      <c r="I8" s="17">
        <f t="shared" si="4"/>
        <v>0.008168306678378662</v>
      </c>
      <c r="J8" s="12">
        <f aca="true" t="shared" si="5" ref="J8:J15">(B8+C8)/(E8+G8)</f>
        <v>0.008168306678378662</v>
      </c>
      <c r="K8" s="12">
        <f aca="true" t="shared" si="6" ref="K8:K15">(B8+C8)/G8</f>
        <v>1</v>
      </c>
      <c r="L8" s="13">
        <f t="shared" si="1"/>
        <v>121.42439459906409</v>
      </c>
    </row>
    <row r="9" spans="1:12" ht="14.25">
      <c r="A9">
        <v>2008</v>
      </c>
      <c r="B9" s="7">
        <v>216.705466</v>
      </c>
      <c r="C9" s="7" t="s">
        <v>333</v>
      </c>
      <c r="D9" s="7" t="s">
        <v>333</v>
      </c>
      <c r="E9" s="7">
        <v>31050.011916</v>
      </c>
      <c r="F9" s="16">
        <f t="shared" si="2"/>
        <v>31266.717382</v>
      </c>
      <c r="G9" s="11">
        <f t="shared" si="0"/>
        <v>216.705466</v>
      </c>
      <c r="H9" s="11">
        <f t="shared" si="3"/>
        <v>216.705466</v>
      </c>
      <c r="I9" s="17">
        <f t="shared" si="4"/>
        <v>0.006930867201452866</v>
      </c>
      <c r="J9" s="12">
        <f>B9/(E9+G9)</f>
        <v>0.006930867201452866</v>
      </c>
      <c r="K9" s="12">
        <f>B9/G9</f>
        <v>1</v>
      </c>
      <c r="L9" s="13">
        <f t="shared" si="1"/>
        <v>143.28208922981204</v>
      </c>
    </row>
    <row r="10" spans="1:12" ht="14.25">
      <c r="A10">
        <v>2009</v>
      </c>
      <c r="B10" s="7">
        <v>209.829085</v>
      </c>
      <c r="C10" s="7">
        <v>0.91895</v>
      </c>
      <c r="D10" s="7" t="s">
        <v>333</v>
      </c>
      <c r="E10" s="7">
        <v>29071.413028</v>
      </c>
      <c r="F10" s="16">
        <f t="shared" si="2"/>
        <v>29282.161063</v>
      </c>
      <c r="G10" s="11">
        <f t="shared" si="0"/>
        <v>210.748035</v>
      </c>
      <c r="H10" s="11">
        <f t="shared" si="3"/>
        <v>210.748035</v>
      </c>
      <c r="I10" s="17">
        <f t="shared" si="4"/>
        <v>0.007197147592576234</v>
      </c>
      <c r="J10" s="12">
        <f t="shared" si="5"/>
        <v>0.007197147592576234</v>
      </c>
      <c r="K10" s="12">
        <f t="shared" si="6"/>
        <v>1</v>
      </c>
      <c r="L10" s="13">
        <f t="shared" si="1"/>
        <v>137.94393398733231</v>
      </c>
    </row>
    <row r="11" spans="1:12" ht="14.25">
      <c r="A11">
        <v>2010</v>
      </c>
      <c r="B11" s="7">
        <v>816.24206</v>
      </c>
      <c r="C11" s="7">
        <v>70.51527</v>
      </c>
      <c r="D11" s="7" t="s">
        <v>333</v>
      </c>
      <c r="E11" s="7">
        <v>28526.42222</v>
      </c>
      <c r="F11" s="16">
        <f t="shared" si="2"/>
        <v>29413.17955</v>
      </c>
      <c r="G11" s="11">
        <f t="shared" si="0"/>
        <v>886.75733</v>
      </c>
      <c r="H11" s="11">
        <f t="shared" si="3"/>
        <v>886.75733</v>
      </c>
      <c r="I11" s="17">
        <f t="shared" si="4"/>
        <v>0.030148298945123733</v>
      </c>
      <c r="J11" s="12">
        <f t="shared" si="5"/>
        <v>0.030148298945123733</v>
      </c>
      <c r="K11" s="12">
        <f t="shared" si="6"/>
        <v>1</v>
      </c>
      <c r="L11" s="13">
        <f t="shared" si="1"/>
        <v>32.16936726082659</v>
      </c>
    </row>
    <row r="12" spans="1:12" ht="14.25">
      <c r="A12">
        <v>2011</v>
      </c>
      <c r="B12" s="7">
        <v>805.38455</v>
      </c>
      <c r="C12" s="7">
        <v>305.03209</v>
      </c>
      <c r="D12" s="7">
        <v>28915.92755</v>
      </c>
      <c r="E12" s="7">
        <v>-538.81336</v>
      </c>
      <c r="F12" s="16">
        <f t="shared" si="2"/>
        <v>29487.53083</v>
      </c>
      <c r="G12" s="11">
        <f t="shared" si="0"/>
        <v>30026.34419</v>
      </c>
      <c r="H12" s="11">
        <f t="shared" si="3"/>
        <v>1110.41664</v>
      </c>
      <c r="I12" s="17">
        <f t="shared" si="4"/>
        <v>1.0182725831846124</v>
      </c>
      <c r="J12" s="12">
        <f t="shared" si="5"/>
        <v>0.0376571591023242</v>
      </c>
      <c r="K12" s="12">
        <f t="shared" si="6"/>
        <v>0.036981413154179923</v>
      </c>
      <c r="L12" s="13">
        <f t="shared" si="1"/>
        <v>-0.017944687391528897</v>
      </c>
    </row>
    <row r="13" spans="1:12" ht="14.25">
      <c r="A13">
        <v>2012</v>
      </c>
      <c r="B13" s="7">
        <v>661.90173</v>
      </c>
      <c r="C13" s="7">
        <v>322.48326</v>
      </c>
      <c r="D13" s="7">
        <v>24679.47417</v>
      </c>
      <c r="E13" s="7">
        <v>-702.8307</v>
      </c>
      <c r="F13" s="16">
        <f t="shared" si="2"/>
        <v>24961.02846</v>
      </c>
      <c r="G13" s="11">
        <f t="shared" si="0"/>
        <v>25663.85916</v>
      </c>
      <c r="H13" s="11">
        <f t="shared" si="3"/>
        <v>984.38499</v>
      </c>
      <c r="I13" s="17">
        <f t="shared" si="4"/>
        <v>1.0281571210547789</v>
      </c>
      <c r="J13" s="12">
        <f t="shared" si="5"/>
        <v>0.039436876231981985</v>
      </c>
      <c r="K13" s="12">
        <f t="shared" si="6"/>
        <v>0.0383568575506475</v>
      </c>
      <c r="L13" s="13">
        <f t="shared" si="1"/>
        <v>-0.027386009859945007</v>
      </c>
    </row>
    <row r="14" spans="1:12" ht="14.25">
      <c r="A14">
        <v>2013</v>
      </c>
      <c r="B14" s="7">
        <v>529.00204</v>
      </c>
      <c r="C14" s="7">
        <v>431.12399</v>
      </c>
      <c r="D14" s="7">
        <v>27951.02147</v>
      </c>
      <c r="E14" s="7">
        <v>-1008.44556</v>
      </c>
      <c r="F14" s="16">
        <f t="shared" si="2"/>
        <v>27902.70194</v>
      </c>
      <c r="G14" s="11">
        <f t="shared" si="0"/>
        <v>28911.1475</v>
      </c>
      <c r="H14" s="11">
        <f t="shared" si="3"/>
        <v>960.1260299999999</v>
      </c>
      <c r="I14" s="17">
        <f t="shared" si="4"/>
        <v>1.0361415020727558</v>
      </c>
      <c r="J14" s="12">
        <f t="shared" si="5"/>
        <v>0.03440978698280142</v>
      </c>
      <c r="K14" s="12">
        <f t="shared" si="6"/>
        <v>0.03320954417322937</v>
      </c>
      <c r="L14" s="13">
        <f t="shared" si="1"/>
        <v>-0.034880855559261355</v>
      </c>
    </row>
    <row r="15" spans="1:12" ht="14.25">
      <c r="A15">
        <v>2014</v>
      </c>
      <c r="B15" s="8">
        <v>38.475567</v>
      </c>
      <c r="C15" s="8">
        <v>195.618249</v>
      </c>
      <c r="D15" s="8">
        <v>2608.157146</v>
      </c>
      <c r="E15" s="8">
        <v>656.040313</v>
      </c>
      <c r="F15" s="16">
        <f t="shared" si="2"/>
        <v>3498.291275</v>
      </c>
      <c r="G15" s="11">
        <f t="shared" si="0"/>
        <v>2842.250962</v>
      </c>
      <c r="H15" s="11">
        <f t="shared" si="3"/>
        <v>234.093816</v>
      </c>
      <c r="I15" s="17">
        <f t="shared" si="4"/>
        <v>0.8124683562834544</v>
      </c>
      <c r="J15" s="12">
        <f t="shared" si="5"/>
        <v>0.06691661659877078</v>
      </c>
      <c r="K15" s="12">
        <f t="shared" si="6"/>
        <v>0.08236212042137045</v>
      </c>
      <c r="L15" s="13">
        <f t="shared" si="1"/>
        <v>0.23081716631326799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5"/>
    </sheetView>
  </sheetViews>
  <sheetFormatPr defaultColWidth="9.140625" defaultRowHeight="15"/>
  <cols>
    <col min="1" max="1" width="12.140625" style="0" customWidth="1"/>
    <col min="7" max="7" width="13.00390625" style="0" customWidth="1"/>
    <col min="12" max="12" width="14.7109375" style="0" customWidth="1"/>
  </cols>
  <sheetData>
    <row r="1" spans="1:6" ht="30">
      <c r="A1" s="10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14"/>
    </row>
    <row r="2" spans="1:12" ht="21">
      <c r="A2" s="4" t="s">
        <v>219</v>
      </c>
      <c r="B2" s="5" t="s">
        <v>321</v>
      </c>
      <c r="C2" s="5" t="s">
        <v>321</v>
      </c>
      <c r="D2" s="5" t="s">
        <v>321</v>
      </c>
      <c r="E2" s="5" t="s">
        <v>321</v>
      </c>
      <c r="F2" s="15" t="s">
        <v>383</v>
      </c>
      <c r="G2" t="s">
        <v>377</v>
      </c>
      <c r="H2" t="s">
        <v>385</v>
      </c>
      <c r="I2" t="s">
        <v>384</v>
      </c>
      <c r="J2" t="s">
        <v>378</v>
      </c>
      <c r="K2" t="s">
        <v>379</v>
      </c>
      <c r="L2" t="s">
        <v>380</v>
      </c>
    </row>
    <row r="3" spans="1:12" ht="14.25">
      <c r="A3">
        <v>2002</v>
      </c>
      <c r="B3" s="8">
        <v>13.834383</v>
      </c>
      <c r="C3" s="8" t="s">
        <v>333</v>
      </c>
      <c r="D3" s="8" t="s">
        <v>333</v>
      </c>
      <c r="E3" s="8">
        <v>6594.765313</v>
      </c>
      <c r="F3" s="16">
        <f>SUM(B3:E3)</f>
        <v>6608.599696</v>
      </c>
      <c r="G3" s="11">
        <f aca="true" t="shared" si="0" ref="G3:G15">SUM(B3:D3)</f>
        <v>13.834383</v>
      </c>
      <c r="H3" s="11">
        <f>SUM(B3:C3)</f>
        <v>13.834383</v>
      </c>
      <c r="I3" s="17">
        <f>G3/F3</f>
        <v>0.002093390980902288</v>
      </c>
      <c r="J3" s="12">
        <f>B3/(E3+G3)</f>
        <v>0.002093390980902288</v>
      </c>
      <c r="K3" s="12">
        <f>B3/G3</f>
        <v>1</v>
      </c>
      <c r="L3" s="13">
        <f aca="true" t="shared" si="1" ref="L3:L14">E3/G3</f>
        <v>476.6938513267993</v>
      </c>
    </row>
    <row r="4" spans="1:12" ht="14.25">
      <c r="A4">
        <v>2003</v>
      </c>
      <c r="B4" s="8">
        <v>6.126666</v>
      </c>
      <c r="C4" s="8">
        <v>56.545461</v>
      </c>
      <c r="D4" s="8">
        <v>11.746246</v>
      </c>
      <c r="E4" s="8">
        <v>7950.728731</v>
      </c>
      <c r="F4" s="16">
        <f aca="true" t="shared" si="2" ref="F4:F15">SUM(B4:E4)</f>
        <v>8025.147104000001</v>
      </c>
      <c r="G4" s="11">
        <f t="shared" si="0"/>
        <v>74.418373</v>
      </c>
      <c r="H4" s="11">
        <f aca="true" t="shared" si="3" ref="H4:H15">SUM(B4:C4)</f>
        <v>62.672127</v>
      </c>
      <c r="I4" s="17">
        <f aca="true" t="shared" si="4" ref="I4:I15">G4/F4</f>
        <v>0.00927314752434973</v>
      </c>
      <c r="J4" s="12">
        <f aca="true" t="shared" si="5" ref="J4:J14">(B4+C4)/(E4+G4)</f>
        <v>0.007809467687983206</v>
      </c>
      <c r="K4" s="12">
        <f aca="true" t="shared" si="6" ref="K4:K15">(B4+C4)/G4</f>
        <v>0.8421593280465833</v>
      </c>
      <c r="L4" s="13">
        <f t="shared" si="1"/>
        <v>106.83824989025223</v>
      </c>
    </row>
    <row r="5" spans="1:12" ht="14.25">
      <c r="A5">
        <v>2004</v>
      </c>
      <c r="B5" s="8">
        <v>57.07695</v>
      </c>
      <c r="C5" s="8">
        <v>53.795503</v>
      </c>
      <c r="D5" s="8">
        <v>191.651138</v>
      </c>
      <c r="E5" s="8">
        <v>8796.24626</v>
      </c>
      <c r="F5" s="16">
        <f t="shared" si="2"/>
        <v>9098.769851</v>
      </c>
      <c r="G5" s="11">
        <f t="shared" si="0"/>
        <v>302.523591</v>
      </c>
      <c r="H5" s="11">
        <f t="shared" si="3"/>
        <v>110.872453</v>
      </c>
      <c r="I5" s="17">
        <f t="shared" si="4"/>
        <v>0.033248845278436315</v>
      </c>
      <c r="J5" s="12">
        <f t="shared" si="5"/>
        <v>0.012185433285557231</v>
      </c>
      <c r="K5" s="12">
        <f t="shared" si="6"/>
        <v>0.36649192426120575</v>
      </c>
      <c r="L5" s="13">
        <f t="shared" si="1"/>
        <v>29.076232471404186</v>
      </c>
    </row>
    <row r="6" spans="1:12" ht="14.25">
      <c r="A6">
        <v>2005</v>
      </c>
      <c r="B6" s="8">
        <v>74.38603</v>
      </c>
      <c r="C6" s="8">
        <v>286.433009</v>
      </c>
      <c r="D6" s="8">
        <v>10994.378576</v>
      </c>
      <c r="E6" s="8" t="s">
        <v>333</v>
      </c>
      <c r="F6" s="16">
        <f t="shared" si="2"/>
        <v>11355.197615</v>
      </c>
      <c r="G6" s="11">
        <f t="shared" si="0"/>
        <v>11355.197615</v>
      </c>
      <c r="H6" s="11">
        <f t="shared" si="3"/>
        <v>360.81903900000003</v>
      </c>
      <c r="I6" s="17">
        <f t="shared" si="4"/>
        <v>1</v>
      </c>
      <c r="J6" s="12">
        <f>(B6+C6)/G6</f>
        <v>0.03177567236023836</v>
      </c>
      <c r="K6" s="12">
        <f t="shared" si="6"/>
        <v>0.03177567236023836</v>
      </c>
      <c r="L6" s="13">
        <f>0/G6</f>
        <v>0</v>
      </c>
    </row>
    <row r="7" spans="1:12" ht="14.25">
      <c r="A7">
        <v>2006</v>
      </c>
      <c r="B7" s="8">
        <v>69.941008</v>
      </c>
      <c r="C7" s="8">
        <v>377.803441</v>
      </c>
      <c r="D7" s="8">
        <v>11342.044687</v>
      </c>
      <c r="E7" s="8">
        <v>743.795659</v>
      </c>
      <c r="F7" s="16">
        <f t="shared" si="2"/>
        <v>12533.584794999999</v>
      </c>
      <c r="G7" s="11">
        <f t="shared" si="0"/>
        <v>11789.789136</v>
      </c>
      <c r="H7" s="11">
        <f t="shared" si="3"/>
        <v>447.74444900000003</v>
      </c>
      <c r="I7" s="17">
        <f t="shared" si="4"/>
        <v>0.940655792323939</v>
      </c>
      <c r="J7" s="12">
        <f t="shared" si="5"/>
        <v>0.035723574406152175</v>
      </c>
      <c r="K7" s="12">
        <f t="shared" si="6"/>
        <v>0.03797730763757402</v>
      </c>
      <c r="L7" s="13">
        <f t="shared" si="1"/>
        <v>0.06308812230821224</v>
      </c>
    </row>
    <row r="8" spans="1:12" ht="14.25">
      <c r="A8">
        <v>2007</v>
      </c>
      <c r="B8" s="8">
        <v>95.659347</v>
      </c>
      <c r="C8" s="8">
        <v>203.547274</v>
      </c>
      <c r="D8" s="8">
        <v>12956.939042</v>
      </c>
      <c r="E8" s="8">
        <v>117.289528</v>
      </c>
      <c r="F8" s="16">
        <f t="shared" si="2"/>
        <v>13373.435190999999</v>
      </c>
      <c r="G8" s="11">
        <f t="shared" si="0"/>
        <v>13256.145663</v>
      </c>
      <c r="H8" s="11">
        <f t="shared" si="3"/>
        <v>299.206621</v>
      </c>
      <c r="I8" s="17">
        <f t="shared" si="4"/>
        <v>0.9912296634092239</v>
      </c>
      <c r="J8" s="12">
        <f t="shared" si="5"/>
        <v>0.022373206040685708</v>
      </c>
      <c r="K8" s="12">
        <f t="shared" si="6"/>
        <v>0.02257116273511787</v>
      </c>
      <c r="L8" s="13">
        <f t="shared" si="1"/>
        <v>0.008847935967343332</v>
      </c>
    </row>
    <row r="9" spans="1:12" ht="14.25">
      <c r="A9">
        <v>2008</v>
      </c>
      <c r="B9" s="8">
        <v>128.257204</v>
      </c>
      <c r="C9" s="8">
        <v>216.085056</v>
      </c>
      <c r="D9" s="8">
        <v>12355.202734</v>
      </c>
      <c r="E9" s="8">
        <v>4118.718361</v>
      </c>
      <c r="F9" s="16">
        <f t="shared" si="2"/>
        <v>16818.263355</v>
      </c>
      <c r="G9" s="11">
        <f t="shared" si="0"/>
        <v>12699.544994</v>
      </c>
      <c r="H9" s="11">
        <f t="shared" si="3"/>
        <v>344.34226</v>
      </c>
      <c r="I9" s="17">
        <f t="shared" si="4"/>
        <v>0.7551044198760557</v>
      </c>
      <c r="J9" s="12">
        <f t="shared" si="5"/>
        <v>0.02047430538644934</v>
      </c>
      <c r="K9" s="12">
        <f t="shared" si="6"/>
        <v>0.027114535218599346</v>
      </c>
      <c r="L9" s="13">
        <f t="shared" si="1"/>
        <v>0.3243201518594502</v>
      </c>
    </row>
    <row r="10" spans="1:12" ht="14.25">
      <c r="A10">
        <v>2009</v>
      </c>
      <c r="B10" s="8">
        <v>84.300602</v>
      </c>
      <c r="C10" s="8">
        <v>661.04498</v>
      </c>
      <c r="D10" s="8">
        <v>14931.30651</v>
      </c>
      <c r="E10" s="8">
        <v>448.095641</v>
      </c>
      <c r="F10" s="16">
        <f t="shared" si="2"/>
        <v>16124.747733</v>
      </c>
      <c r="G10" s="11">
        <f t="shared" si="0"/>
        <v>15676.652092</v>
      </c>
      <c r="H10" s="11">
        <f t="shared" si="3"/>
        <v>745.345582</v>
      </c>
      <c r="I10" s="17">
        <f t="shared" si="4"/>
        <v>0.972210688289842</v>
      </c>
      <c r="J10" s="12">
        <f t="shared" si="5"/>
        <v>0.046223704974597386</v>
      </c>
      <c r="K10" s="12">
        <f t="shared" si="6"/>
        <v>0.04754494630778721</v>
      </c>
      <c r="L10" s="13">
        <f t="shared" si="1"/>
        <v>0.028583631145878974</v>
      </c>
    </row>
    <row r="11" spans="1:12" ht="14.25">
      <c r="A11">
        <v>2010</v>
      </c>
      <c r="B11" s="8">
        <v>129.119206</v>
      </c>
      <c r="C11" s="8">
        <v>548.498656</v>
      </c>
      <c r="D11" s="8">
        <v>12998.023848</v>
      </c>
      <c r="E11" s="8">
        <v>0.843101</v>
      </c>
      <c r="F11" s="16">
        <f t="shared" si="2"/>
        <v>13676.484811</v>
      </c>
      <c r="G11" s="11">
        <f t="shared" si="0"/>
        <v>13675.64171</v>
      </c>
      <c r="H11" s="11">
        <f t="shared" si="3"/>
        <v>677.617862</v>
      </c>
      <c r="I11" s="17">
        <f t="shared" si="4"/>
        <v>0.9999383539694847</v>
      </c>
      <c r="J11" s="12">
        <f t="shared" si="5"/>
        <v>0.04954620074999036</v>
      </c>
      <c r="K11" s="12">
        <f t="shared" si="6"/>
        <v>0.04954925526489243</v>
      </c>
      <c r="L11" s="13">
        <f t="shared" si="1"/>
        <v>6.164983098259306E-05</v>
      </c>
    </row>
    <row r="12" spans="1:12" ht="14.25">
      <c r="A12">
        <v>2011</v>
      </c>
      <c r="B12" s="8">
        <v>62.333975</v>
      </c>
      <c r="C12" s="8">
        <v>477.684847</v>
      </c>
      <c r="D12" s="8">
        <v>14926.757245</v>
      </c>
      <c r="E12" s="8">
        <v>4753.887189</v>
      </c>
      <c r="F12" s="16">
        <f t="shared" si="2"/>
        <v>20220.663256</v>
      </c>
      <c r="G12" s="11">
        <f t="shared" si="0"/>
        <v>15466.776067</v>
      </c>
      <c r="H12" s="11">
        <f t="shared" si="3"/>
        <v>540.018822</v>
      </c>
      <c r="I12" s="17">
        <f t="shared" si="4"/>
        <v>0.7648995421755319</v>
      </c>
      <c r="J12" s="12">
        <f t="shared" si="5"/>
        <v>0.02670628629551814</v>
      </c>
      <c r="K12" s="12">
        <f t="shared" si="6"/>
        <v>0.03491476308060005</v>
      </c>
      <c r="L12" s="13">
        <f t="shared" si="1"/>
        <v>0.3073612217831821</v>
      </c>
    </row>
    <row r="13" spans="1:12" ht="14.25">
      <c r="A13">
        <v>2012</v>
      </c>
      <c r="B13" s="8">
        <v>280.623372</v>
      </c>
      <c r="C13" s="8">
        <v>621.875838</v>
      </c>
      <c r="D13" s="8">
        <v>15497.897708</v>
      </c>
      <c r="E13" s="8">
        <v>8258.898912</v>
      </c>
      <c r="F13" s="16">
        <f t="shared" si="2"/>
        <v>24659.295830000003</v>
      </c>
      <c r="G13" s="11">
        <f t="shared" si="0"/>
        <v>16400.396918000002</v>
      </c>
      <c r="H13" s="11">
        <f t="shared" si="3"/>
        <v>902.4992100000001</v>
      </c>
      <c r="I13" s="17">
        <f t="shared" si="4"/>
        <v>0.6650796937213271</v>
      </c>
      <c r="J13" s="12">
        <f t="shared" si="5"/>
        <v>0.036598742162865724</v>
      </c>
      <c r="K13" s="12">
        <f t="shared" si="6"/>
        <v>0.05502910780223105</v>
      </c>
      <c r="L13" s="13">
        <f t="shared" si="1"/>
        <v>0.503579209289476</v>
      </c>
    </row>
    <row r="14" spans="1:12" ht="14.25">
      <c r="A14">
        <v>2013</v>
      </c>
      <c r="B14" s="8">
        <v>68.209386</v>
      </c>
      <c r="C14" s="8">
        <v>851.321319</v>
      </c>
      <c r="D14" s="8">
        <v>16380.613221</v>
      </c>
      <c r="E14" s="8">
        <v>7629.828237</v>
      </c>
      <c r="F14" s="16">
        <f t="shared" si="2"/>
        <v>24929.972163</v>
      </c>
      <c r="G14" s="11">
        <f t="shared" si="0"/>
        <v>17300.143926</v>
      </c>
      <c r="H14" s="11">
        <f t="shared" si="3"/>
        <v>919.530705</v>
      </c>
      <c r="I14" s="17">
        <f t="shared" si="4"/>
        <v>0.6939495885870317</v>
      </c>
      <c r="J14" s="12">
        <f t="shared" si="5"/>
        <v>0.03688454599900148</v>
      </c>
      <c r="K14" s="12">
        <f t="shared" si="6"/>
        <v>0.05315162168206346</v>
      </c>
      <c r="L14" s="13">
        <f t="shared" si="1"/>
        <v>0.4410268648420491</v>
      </c>
    </row>
    <row r="15" spans="1:12" ht="14.25">
      <c r="A15">
        <v>2014</v>
      </c>
      <c r="B15" s="8">
        <v>123.925589</v>
      </c>
      <c r="C15" s="8">
        <v>156.420301</v>
      </c>
      <c r="D15" s="8">
        <v>18225.99831</v>
      </c>
      <c r="E15" s="8" t="s">
        <v>333</v>
      </c>
      <c r="F15" s="16">
        <f t="shared" si="2"/>
        <v>18506.3442</v>
      </c>
      <c r="G15" s="11">
        <f t="shared" si="0"/>
        <v>18506.3442</v>
      </c>
      <c r="H15" s="11">
        <f t="shared" si="3"/>
        <v>280.34589</v>
      </c>
      <c r="I15" s="17">
        <f t="shared" si="4"/>
        <v>1</v>
      </c>
      <c r="J15" s="12">
        <f>(B15+C15)/G15</f>
        <v>0.015148636973908655</v>
      </c>
      <c r="K15" s="12">
        <f t="shared" si="6"/>
        <v>0.015148636973908655</v>
      </c>
      <c r="L15" s="13">
        <f>0/G15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C1">
      <selection activeCell="R1" sqref="R1:Y22"/>
    </sheetView>
  </sheetViews>
  <sheetFormatPr defaultColWidth="9.140625" defaultRowHeight="15"/>
  <cols>
    <col min="1" max="1" width="13.28125" style="0" customWidth="1"/>
  </cols>
  <sheetData>
    <row r="1" spans="1:25" ht="14.25">
      <c r="A1" t="s">
        <v>387</v>
      </c>
      <c r="B1">
        <v>2002</v>
      </c>
      <c r="C1">
        <v>2003</v>
      </c>
      <c r="D1">
        <v>2004</v>
      </c>
      <c r="E1">
        <v>2005</v>
      </c>
      <c r="F1">
        <v>2006</v>
      </c>
      <c r="G1">
        <v>2007</v>
      </c>
      <c r="H1">
        <v>2008</v>
      </c>
      <c r="I1">
        <v>2009</v>
      </c>
      <c r="J1">
        <v>2010</v>
      </c>
      <c r="K1">
        <v>2011</v>
      </c>
      <c r="L1">
        <v>2012</v>
      </c>
      <c r="M1">
        <v>2013</v>
      </c>
      <c r="N1">
        <v>2014</v>
      </c>
      <c r="R1" t="s">
        <v>388</v>
      </c>
      <c r="S1">
        <v>2002</v>
      </c>
      <c r="T1">
        <v>2006</v>
      </c>
      <c r="U1">
        <v>2010</v>
      </c>
      <c r="V1">
        <v>2011</v>
      </c>
      <c r="W1">
        <v>2012</v>
      </c>
      <c r="X1">
        <v>2013</v>
      </c>
      <c r="Y1">
        <v>2014</v>
      </c>
    </row>
    <row r="2" spans="1:25" ht="14.25">
      <c r="A2" s="19" t="s">
        <v>386</v>
      </c>
      <c r="B2" s="17">
        <v>0.06823981053373897</v>
      </c>
      <c r="C2" s="17">
        <v>0.09103831919762162</v>
      </c>
      <c r="D2" s="17">
        <v>0.13996294214041624</v>
      </c>
      <c r="E2" s="17">
        <v>0.3525117274845068</v>
      </c>
      <c r="F2" s="17">
        <v>0.36916472192336736</v>
      </c>
      <c r="G2" s="17">
        <v>0.5457874018912011</v>
      </c>
      <c r="H2" s="17">
        <v>0.5371617998453353</v>
      </c>
      <c r="I2" s="17">
        <v>0.6406734698362881</v>
      </c>
      <c r="J2" s="17">
        <v>0.708435722329488</v>
      </c>
      <c r="K2" s="17">
        <v>0.8860353026316653</v>
      </c>
      <c r="L2" s="17">
        <v>0.8129404371177584</v>
      </c>
      <c r="M2" s="17">
        <v>0.8278376693395358</v>
      </c>
      <c r="N2" s="17">
        <v>0.924324562806354</v>
      </c>
      <c r="R2" s="19" t="s">
        <v>386</v>
      </c>
      <c r="S2" s="21">
        <v>0.06823981053373897</v>
      </c>
      <c r="T2" s="21">
        <v>0.36916472192336736</v>
      </c>
      <c r="U2" s="21">
        <v>0.708435722329488</v>
      </c>
      <c r="V2" s="21">
        <v>0.8860353026316653</v>
      </c>
      <c r="W2" s="21">
        <v>0.8129404371177584</v>
      </c>
      <c r="X2" s="21">
        <v>0.8278376693395358</v>
      </c>
      <c r="Y2" s="21">
        <v>0.924324562806354</v>
      </c>
    </row>
    <row r="3" spans="1:25" ht="14.25">
      <c r="A3" s="19" t="s">
        <v>207</v>
      </c>
      <c r="B3" s="17">
        <v>0.017854790673729064</v>
      </c>
      <c r="C3" s="17">
        <v>0.0034198517681959303</v>
      </c>
      <c r="D3" s="17">
        <v>1</v>
      </c>
      <c r="E3" s="17">
        <v>0.9703387846110361</v>
      </c>
      <c r="F3" s="17">
        <v>0.5564997153345563</v>
      </c>
      <c r="G3" s="17">
        <v>0.47259748834038423</v>
      </c>
      <c r="H3" s="17">
        <v>0.05087623255469643</v>
      </c>
      <c r="I3" s="17">
        <v>1.3990616577671189</v>
      </c>
      <c r="J3" s="17">
        <v>1.2087708224800207</v>
      </c>
      <c r="K3" s="17">
        <v>0.8507823738180292</v>
      </c>
      <c r="L3" s="17">
        <v>0.8102957545680255</v>
      </c>
      <c r="M3" s="17">
        <v>0.7473885080148971</v>
      </c>
      <c r="N3" s="17">
        <v>0.8124683562834544</v>
      </c>
      <c r="R3" s="19" t="s">
        <v>207</v>
      </c>
      <c r="S3" s="21">
        <v>0.017854790673729064</v>
      </c>
      <c r="T3" s="21">
        <v>0.5564997153345563</v>
      </c>
      <c r="U3" s="21">
        <v>1.2087708224800207</v>
      </c>
      <c r="V3" s="21">
        <v>0.8507823738180292</v>
      </c>
      <c r="W3" s="21">
        <v>0.8102957545680255</v>
      </c>
      <c r="X3" s="21">
        <v>0.7473885080148971</v>
      </c>
      <c r="Y3" s="21">
        <v>0.8124683562834544</v>
      </c>
    </row>
    <row r="4" spans="1:25" ht="14.25">
      <c r="A4" s="19" t="s">
        <v>209</v>
      </c>
      <c r="B4" s="17">
        <v>0.015631893772907173</v>
      </c>
      <c r="C4" s="17">
        <v>0.012374653736797471</v>
      </c>
      <c r="D4" s="17">
        <v>0.022762118973174147</v>
      </c>
      <c r="E4" s="17">
        <v>0.1929941386033438</v>
      </c>
      <c r="F4" s="17">
        <v>0.2615796244896355</v>
      </c>
      <c r="G4" s="17">
        <v>0.2650940802085911</v>
      </c>
      <c r="H4" s="17">
        <v>0.33955576400515974</v>
      </c>
      <c r="I4" s="17">
        <v>0.5256913286516873</v>
      </c>
      <c r="J4" s="17">
        <v>0.9372621789042689</v>
      </c>
      <c r="K4" s="17">
        <v>0.919553273215564</v>
      </c>
      <c r="L4" s="17">
        <v>0.539168985872862</v>
      </c>
      <c r="M4" s="17">
        <v>0.21487389904531098</v>
      </c>
      <c r="N4" s="17">
        <v>0.8124683562834544</v>
      </c>
      <c r="R4" s="19" t="s">
        <v>209</v>
      </c>
      <c r="S4" s="21">
        <v>0.015631893772907173</v>
      </c>
      <c r="T4" s="21">
        <v>0.2615796244896355</v>
      </c>
      <c r="U4" s="21">
        <v>0.9372621789042689</v>
      </c>
      <c r="V4" s="21">
        <v>0.919553273215564</v>
      </c>
      <c r="W4" s="21">
        <v>0.539168985872862</v>
      </c>
      <c r="X4" s="21">
        <v>0.21487389904531098</v>
      </c>
      <c r="Y4" s="21">
        <v>0.8124683562834544</v>
      </c>
    </row>
    <row r="5" spans="1:25" ht="14.25">
      <c r="A5" s="19" t="s">
        <v>211</v>
      </c>
      <c r="B5" s="17">
        <v>0.0077978421307253526</v>
      </c>
      <c r="C5" s="17">
        <v>0.004304244946945483</v>
      </c>
      <c r="D5" s="17">
        <v>0.23218331368162232</v>
      </c>
      <c r="E5" s="17">
        <v>0.15736031901699388</v>
      </c>
      <c r="F5" s="17">
        <v>0.15518982295880307</v>
      </c>
      <c r="G5" s="17">
        <v>0.3030916202788301</v>
      </c>
      <c r="H5" s="17">
        <v>0.7574481343897885</v>
      </c>
      <c r="I5" s="17">
        <v>1</v>
      </c>
      <c r="J5" s="17">
        <v>1</v>
      </c>
      <c r="K5" s="17">
        <v>0.9965404999897135</v>
      </c>
      <c r="L5" s="17">
        <v>0.9999519842939729</v>
      </c>
      <c r="M5" s="17">
        <v>0.9999960219670425</v>
      </c>
      <c r="N5" s="17">
        <v>0.8124683562834544</v>
      </c>
      <c r="R5" s="19" t="s">
        <v>211</v>
      </c>
      <c r="S5" s="21">
        <v>0.0077978421307253526</v>
      </c>
      <c r="T5" s="21">
        <v>0.15518982295880307</v>
      </c>
      <c r="U5" s="21">
        <v>1</v>
      </c>
      <c r="V5" s="21">
        <v>0.9965404999897135</v>
      </c>
      <c r="W5" s="21">
        <v>0.9999519842939729</v>
      </c>
      <c r="X5" s="21">
        <v>0.9999960219670425</v>
      </c>
      <c r="Y5" s="21">
        <v>0.8124683562834544</v>
      </c>
    </row>
    <row r="6" spans="1:25" ht="14.25">
      <c r="A6" s="19" t="s">
        <v>213</v>
      </c>
      <c r="B6" s="17">
        <v>0.33902867404860204</v>
      </c>
      <c r="C6" s="17">
        <v>0.7444642693398548</v>
      </c>
      <c r="D6" s="17">
        <v>0.646697885413191</v>
      </c>
      <c r="E6" s="17">
        <v>0.6547562124057001</v>
      </c>
      <c r="F6" s="17">
        <v>0.6960597783954146</v>
      </c>
      <c r="G6" s="17">
        <v>0.8670358344485847</v>
      </c>
      <c r="H6" s="17">
        <v>0.734517295730593</v>
      </c>
      <c r="I6" s="17">
        <v>1</v>
      </c>
      <c r="J6" s="17">
        <v>1</v>
      </c>
      <c r="K6" s="17">
        <v>0.9396450832996965</v>
      </c>
      <c r="L6" s="17">
        <v>1.0495159999794033</v>
      </c>
      <c r="M6" s="17">
        <v>1.0481381739000093</v>
      </c>
      <c r="N6" s="17">
        <v>0.8124683562834544</v>
      </c>
      <c r="R6" s="19" t="s">
        <v>213</v>
      </c>
      <c r="S6" s="21">
        <v>0.33902867404860204</v>
      </c>
      <c r="T6" s="21">
        <v>0.6960597783954146</v>
      </c>
      <c r="U6" s="21">
        <v>1</v>
      </c>
      <c r="V6" s="21">
        <v>0.9396450832996965</v>
      </c>
      <c r="W6" s="21">
        <v>1.0495159999794033</v>
      </c>
      <c r="X6" s="21">
        <v>1.0481381739000093</v>
      </c>
      <c r="Y6" s="21">
        <v>0.8124683562834544</v>
      </c>
    </row>
    <row r="7" spans="1:25" ht="14.25">
      <c r="A7" s="19" t="s">
        <v>217</v>
      </c>
      <c r="B7" s="17">
        <v>0.11367342346145741</v>
      </c>
      <c r="C7" s="17">
        <v>0.17340929878515676</v>
      </c>
      <c r="D7" s="17">
        <v>0.11679646663795684</v>
      </c>
      <c r="E7" s="17">
        <v>1</v>
      </c>
      <c r="F7" s="17">
        <v>1</v>
      </c>
      <c r="G7" s="17">
        <v>1</v>
      </c>
      <c r="H7" s="17">
        <v>1</v>
      </c>
      <c r="I7" s="17">
        <v>0.8340581428358449</v>
      </c>
      <c r="J7" s="17">
        <v>0.9141772620893697</v>
      </c>
      <c r="K7" s="17">
        <v>0.708984595404913</v>
      </c>
      <c r="L7" s="17">
        <v>0.6580925756809867</v>
      </c>
      <c r="M7" s="17">
        <v>0.6679311347882066</v>
      </c>
      <c r="N7" s="17">
        <v>0.8124683562834544</v>
      </c>
      <c r="R7" s="19" t="s">
        <v>217</v>
      </c>
      <c r="S7" s="21">
        <v>0.11367342346145741</v>
      </c>
      <c r="T7" s="21">
        <v>1</v>
      </c>
      <c r="U7" s="21">
        <v>0.9141772620893697</v>
      </c>
      <c r="V7" s="21">
        <v>0.708984595404913</v>
      </c>
      <c r="W7" s="21">
        <v>0.6580925756809867</v>
      </c>
      <c r="X7" s="21">
        <v>0.6679311347882066</v>
      </c>
      <c r="Y7" s="21">
        <v>0.8124683562834544</v>
      </c>
    </row>
    <row r="8" spans="1:25" ht="14.25">
      <c r="A8" s="19" t="s">
        <v>221</v>
      </c>
      <c r="B8" s="17">
        <v>0.03132774737629324</v>
      </c>
      <c r="C8" s="17">
        <v>0.021304389371495362</v>
      </c>
      <c r="D8" s="17">
        <v>0.039207436992751636</v>
      </c>
      <c r="E8" s="17">
        <v>0.04558845495602575</v>
      </c>
      <c r="F8" s="17">
        <v>0.9732193146780677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0.9984739519017928</v>
      </c>
      <c r="M8" s="17">
        <v>1</v>
      </c>
      <c r="N8" s="17">
        <v>0.8124683562834544</v>
      </c>
      <c r="R8" s="19" t="s">
        <v>221</v>
      </c>
      <c r="S8" s="21">
        <v>0.03132774737629324</v>
      </c>
      <c r="T8" s="21">
        <v>0.9732193146780677</v>
      </c>
      <c r="U8" s="21">
        <v>1</v>
      </c>
      <c r="V8" s="21">
        <v>1</v>
      </c>
      <c r="W8" s="21">
        <v>0.9984739519017928</v>
      </c>
      <c r="X8" s="21">
        <v>1</v>
      </c>
      <c r="Y8" s="21">
        <v>0.8124683562834544</v>
      </c>
    </row>
    <row r="9" spans="1:25" ht="14.25">
      <c r="A9" s="19" t="s">
        <v>223</v>
      </c>
      <c r="B9" s="17">
        <v>0.15180200044758335</v>
      </c>
      <c r="C9" s="17">
        <v>0.12420735885673756</v>
      </c>
      <c r="D9" s="17">
        <v>0.20490639426234994</v>
      </c>
      <c r="E9" s="17">
        <v>0.15842541360998041</v>
      </c>
      <c r="F9" s="17">
        <v>0.24561749678322328</v>
      </c>
      <c r="G9" s="17">
        <v>0.3111696646279965</v>
      </c>
      <c r="H9" s="17">
        <v>0.5530903822757547</v>
      </c>
      <c r="I9" s="17">
        <v>0.8761173005397002</v>
      </c>
      <c r="J9" s="17">
        <v>0.8827346193704797</v>
      </c>
      <c r="K9" s="17">
        <v>1</v>
      </c>
      <c r="L9" s="17">
        <v>0.881081962104427</v>
      </c>
      <c r="M9" s="17">
        <v>0.6249181121312022</v>
      </c>
      <c r="N9" s="17">
        <v>0.8124683562834544</v>
      </c>
      <c r="R9" s="19" t="s">
        <v>223</v>
      </c>
      <c r="S9" s="21">
        <v>0.15180200044758335</v>
      </c>
      <c r="T9" s="21">
        <v>0.24561749678322328</v>
      </c>
      <c r="U9" s="21">
        <v>0.8827346193704797</v>
      </c>
      <c r="V9" s="21">
        <v>1</v>
      </c>
      <c r="W9" s="21">
        <v>0.881081962104427</v>
      </c>
      <c r="X9" s="21">
        <v>0.6249181121312022</v>
      </c>
      <c r="Y9" s="21">
        <v>0.8124683562834544</v>
      </c>
    </row>
    <row r="10" spans="1:25" ht="14.25">
      <c r="A10" s="19" t="s">
        <v>225</v>
      </c>
      <c r="B10" s="17">
        <v>0.13849247973814763</v>
      </c>
      <c r="C10" s="17">
        <v>0.1806619853872841</v>
      </c>
      <c r="D10" s="17">
        <v>0.24790308158975488</v>
      </c>
      <c r="E10" s="17">
        <v>0.16555200933175834</v>
      </c>
      <c r="F10" s="17">
        <v>0.38330075783650014</v>
      </c>
      <c r="G10" s="17">
        <v>0.5355442815319892</v>
      </c>
      <c r="H10" s="17">
        <v>0.29777396279059726</v>
      </c>
      <c r="I10" s="17">
        <v>0.4511808274524171</v>
      </c>
      <c r="J10" s="17">
        <v>0.6217416682952113</v>
      </c>
      <c r="K10" s="17">
        <v>0.666097534554597</v>
      </c>
      <c r="L10" s="17">
        <v>0.643050950473078</v>
      </c>
      <c r="M10" s="17">
        <v>0.7748958392217377</v>
      </c>
      <c r="N10" s="17">
        <v>0.8124683562834544</v>
      </c>
      <c r="R10" s="19" t="s">
        <v>225</v>
      </c>
      <c r="S10" s="21">
        <v>0.13849247973814763</v>
      </c>
      <c r="T10" s="21">
        <v>0.38330075783650014</v>
      </c>
      <c r="U10" s="21">
        <v>0.6217416682952113</v>
      </c>
      <c r="V10" s="21">
        <v>0.666097534554597</v>
      </c>
      <c r="W10" s="21">
        <v>0.643050950473078</v>
      </c>
      <c r="X10" s="21">
        <v>0.7748958392217377</v>
      </c>
      <c r="Y10" s="21">
        <v>0.8124683562834544</v>
      </c>
    </row>
    <row r="11" spans="1:25" ht="14.25">
      <c r="A11" s="19" t="s">
        <v>232</v>
      </c>
      <c r="B11" s="17">
        <v>0</v>
      </c>
      <c r="C11" s="17">
        <v>0.00020846799877103646</v>
      </c>
      <c r="D11" s="17">
        <v>0.00033714809128656176</v>
      </c>
      <c r="E11" s="17">
        <v>2.2922322985075586E-05</v>
      </c>
      <c r="F11" s="17">
        <v>0.004788132563264738</v>
      </c>
      <c r="G11" s="17">
        <v>0.1377603188757452</v>
      </c>
      <c r="H11" s="17">
        <v>0.4607144483775787</v>
      </c>
      <c r="I11" s="17">
        <v>0.6784612987069956</v>
      </c>
      <c r="J11" s="17">
        <v>0.3627394556916617</v>
      </c>
      <c r="K11" s="17">
        <v>0.6600762013359841</v>
      </c>
      <c r="L11" s="17">
        <v>0.6910550619556362</v>
      </c>
      <c r="M11" s="17">
        <v>0.3266859742423135</v>
      </c>
      <c r="N11" s="17">
        <v>0.8124683562834544</v>
      </c>
      <c r="R11" s="19" t="s">
        <v>232</v>
      </c>
      <c r="S11" s="21">
        <v>0</v>
      </c>
      <c r="T11" s="21">
        <v>0.004788132563264738</v>
      </c>
      <c r="U11" s="21">
        <v>0.3627394556916617</v>
      </c>
      <c r="V11" s="21">
        <v>0.6600762013359841</v>
      </c>
      <c r="W11" s="21">
        <v>0.6910550619556362</v>
      </c>
      <c r="X11" s="21">
        <v>0.3266859742423135</v>
      </c>
      <c r="Y11" s="21">
        <v>0.8124683562834544</v>
      </c>
    </row>
    <row r="12" spans="1:25" ht="14.25">
      <c r="A12" s="19" t="s">
        <v>234</v>
      </c>
      <c r="B12" s="17">
        <v>0.17606784019405827</v>
      </c>
      <c r="C12" s="17">
        <v>0.21067520846838908</v>
      </c>
      <c r="D12" s="17">
        <v>0.19656338918509939</v>
      </c>
      <c r="E12" s="17">
        <v>0.6480045478277416</v>
      </c>
      <c r="F12" s="17">
        <v>0.43086484501324557</v>
      </c>
      <c r="G12" s="17">
        <v>0.7871523744705625</v>
      </c>
      <c r="H12" s="17">
        <v>0.8145821520911858</v>
      </c>
      <c r="I12" s="17">
        <v>0.7999166505806469</v>
      </c>
      <c r="J12" s="17">
        <v>0.8848208664445666</v>
      </c>
      <c r="K12" s="17">
        <v>0.844665823325277</v>
      </c>
      <c r="L12" s="17">
        <v>0.8871787045783419</v>
      </c>
      <c r="M12" s="17">
        <v>0.6734168564204317</v>
      </c>
      <c r="N12" s="17">
        <v>0.8124683562834544</v>
      </c>
      <c r="R12" s="19" t="s">
        <v>234</v>
      </c>
      <c r="S12" s="21">
        <v>0.17606784019405827</v>
      </c>
      <c r="T12" s="21">
        <v>0.43086484501324557</v>
      </c>
      <c r="U12" s="21">
        <v>0.8848208664445666</v>
      </c>
      <c r="V12" s="21">
        <v>0.844665823325277</v>
      </c>
      <c r="W12" s="21">
        <v>0.8871787045783419</v>
      </c>
      <c r="X12" s="21">
        <v>0.6734168564204317</v>
      </c>
      <c r="Y12" s="21">
        <v>0.8124683562834544</v>
      </c>
    </row>
    <row r="13" spans="1:25" ht="14.25">
      <c r="A13" s="19" t="s">
        <v>240</v>
      </c>
      <c r="B13" s="17">
        <v>0.04590863966811768</v>
      </c>
      <c r="C13" s="17">
        <v>0.11846023733185312</v>
      </c>
      <c r="D13" s="17">
        <v>0.0996851467713258</v>
      </c>
      <c r="E13" s="17">
        <v>0.6537637098933677</v>
      </c>
      <c r="F13" s="17">
        <v>0.43327393430701744</v>
      </c>
      <c r="G13" s="17">
        <v>0.5950167051830505</v>
      </c>
      <c r="H13" s="17">
        <v>1</v>
      </c>
      <c r="I13" s="17">
        <v>0</v>
      </c>
      <c r="J13" s="17">
        <v>1.0826500165368187</v>
      </c>
      <c r="K13" s="17">
        <v>1</v>
      </c>
      <c r="L13" s="17">
        <v>1</v>
      </c>
      <c r="M13" s="17">
        <v>1</v>
      </c>
      <c r="N13" s="17">
        <v>0.8124683562834544</v>
      </c>
      <c r="R13" s="19" t="s">
        <v>240</v>
      </c>
      <c r="S13" s="21">
        <v>0.04590863966811768</v>
      </c>
      <c r="T13" s="21">
        <v>0.43327393430701744</v>
      </c>
      <c r="U13" s="21">
        <v>1.0826500165368187</v>
      </c>
      <c r="V13" s="21">
        <v>1</v>
      </c>
      <c r="W13" s="21">
        <v>1</v>
      </c>
      <c r="X13" s="21">
        <v>1</v>
      </c>
      <c r="Y13" s="21">
        <v>0.8124683562834544</v>
      </c>
    </row>
    <row r="14" spans="1:25" ht="14.25">
      <c r="A14" s="19" t="s">
        <v>242</v>
      </c>
      <c r="B14" s="17">
        <v>0.020134890994152395</v>
      </c>
      <c r="C14" s="17">
        <v>0.042256198902856604</v>
      </c>
      <c r="D14" s="17">
        <v>0.02081440189172899</v>
      </c>
      <c r="E14" s="17">
        <v>1</v>
      </c>
      <c r="F14" s="17">
        <v>0.9685287074529545</v>
      </c>
      <c r="G14" s="17">
        <v>0.9522321235071097</v>
      </c>
      <c r="H14" s="17">
        <v>1</v>
      </c>
      <c r="I14" s="17">
        <v>1</v>
      </c>
      <c r="J14" s="17">
        <v>0.9992528727703919</v>
      </c>
      <c r="K14" s="17">
        <v>0.9994928997745085</v>
      </c>
      <c r="L14" s="17">
        <v>1</v>
      </c>
      <c r="M14" s="17">
        <v>1</v>
      </c>
      <c r="N14" s="17">
        <v>0.8124683562834544</v>
      </c>
      <c r="R14" s="19" t="s">
        <v>242</v>
      </c>
      <c r="S14" s="21">
        <v>0.020134890994152395</v>
      </c>
      <c r="T14" s="21">
        <v>0.9685287074529545</v>
      </c>
      <c r="U14" s="21">
        <v>0.9992528727703919</v>
      </c>
      <c r="V14" s="21">
        <v>0.9994928997745085</v>
      </c>
      <c r="W14" s="21">
        <v>1</v>
      </c>
      <c r="X14" s="21">
        <v>1</v>
      </c>
      <c r="Y14" s="21">
        <v>0.8124683562834544</v>
      </c>
    </row>
    <row r="15" spans="1:25" ht="14.25">
      <c r="A15" s="19" t="s">
        <v>244</v>
      </c>
      <c r="B15" s="20">
        <v>0.12059867469767167</v>
      </c>
      <c r="C15" s="20">
        <v>0.12242971655837706</v>
      </c>
      <c r="D15" s="20">
        <v>0.9792026117827558</v>
      </c>
      <c r="E15" s="20">
        <v>0.9620489255295891</v>
      </c>
      <c r="F15" s="20">
        <v>0.8611900474093513</v>
      </c>
      <c r="G15" s="20">
        <v>0.9104936524545605</v>
      </c>
      <c r="H15" s="20">
        <v>0.8495556285232383</v>
      </c>
      <c r="I15" s="20">
        <v>1</v>
      </c>
      <c r="J15" s="20">
        <v>1</v>
      </c>
      <c r="K15" s="20">
        <v>1.0021620423122402</v>
      </c>
      <c r="L15" s="20">
        <v>1.0045386297180559</v>
      </c>
      <c r="M15" s="20">
        <v>1.0013309708887015</v>
      </c>
      <c r="N15" s="20">
        <v>0.8124683562834544</v>
      </c>
      <c r="R15" s="19" t="s">
        <v>244</v>
      </c>
      <c r="S15" s="20">
        <v>0.12059867469767167</v>
      </c>
      <c r="T15" s="20">
        <v>0.8611900474093513</v>
      </c>
      <c r="U15" s="20">
        <v>1</v>
      </c>
      <c r="V15" s="20">
        <v>1.0021620423122402</v>
      </c>
      <c r="W15" s="20">
        <v>1.0045386297180559</v>
      </c>
      <c r="X15" s="20">
        <v>1.0013309708887015</v>
      </c>
      <c r="Y15" s="20">
        <v>0.8124683562834544</v>
      </c>
    </row>
    <row r="16" spans="1:25" ht="14.25">
      <c r="A16" s="19" t="s">
        <v>247</v>
      </c>
      <c r="B16" s="20">
        <v>0.0059751143721458655</v>
      </c>
      <c r="C16" s="20">
        <v>0.005074544863579654</v>
      </c>
      <c r="D16" s="20">
        <v>0.8374386500009969</v>
      </c>
      <c r="E16" s="20">
        <v>0.8180329458026118</v>
      </c>
      <c r="F16" s="20">
        <v>0.8453043981097783</v>
      </c>
      <c r="G16" s="20">
        <v>0.9249913481730004</v>
      </c>
      <c r="H16" s="20">
        <v>0.8682473816183468</v>
      </c>
      <c r="I16" s="20">
        <v>0.9467004055650668</v>
      </c>
      <c r="J16" s="20">
        <v>0.8615035529791759</v>
      </c>
      <c r="K16" s="20">
        <v>0.9258059631741472</v>
      </c>
      <c r="L16" s="20">
        <v>0.9298122114272785</v>
      </c>
      <c r="M16" s="20">
        <v>0.905177802731088</v>
      </c>
      <c r="N16" s="20">
        <v>0.8124683562834544</v>
      </c>
      <c r="R16" s="19" t="s">
        <v>247</v>
      </c>
      <c r="S16" s="20">
        <v>0.0059751143721458655</v>
      </c>
      <c r="T16" s="20">
        <v>0.8453043981097783</v>
      </c>
      <c r="U16" s="20">
        <v>0.8615035529791759</v>
      </c>
      <c r="V16" s="20">
        <v>0.9258059631741472</v>
      </c>
      <c r="W16" s="20">
        <v>0.9298122114272785</v>
      </c>
      <c r="X16" s="20">
        <v>0.905177802731088</v>
      </c>
      <c r="Y16" s="20">
        <v>0.8124683562834544</v>
      </c>
    </row>
    <row r="17" spans="1:25" ht="14.25">
      <c r="A17" s="19" t="s">
        <v>252</v>
      </c>
      <c r="B17" s="20">
        <v>0.021854571201313778</v>
      </c>
      <c r="C17" s="20">
        <v>0.0017626703021990748</v>
      </c>
      <c r="D17" s="20">
        <v>0.0023229400928097754</v>
      </c>
      <c r="E17" s="20">
        <v>0.03352539797668565</v>
      </c>
      <c r="F17" s="20">
        <v>0.7233180340072369</v>
      </c>
      <c r="G17" s="20">
        <v>0.7960218087397674</v>
      </c>
      <c r="H17" s="20">
        <v>0.7595448677697932</v>
      </c>
      <c r="I17" s="20">
        <v>0.9451854339664738</v>
      </c>
      <c r="J17" s="20">
        <v>0.9950428035887576</v>
      </c>
      <c r="K17" s="20">
        <v>0.8957148487673459</v>
      </c>
      <c r="L17" s="20">
        <v>0.82923685292331</v>
      </c>
      <c r="M17" s="20">
        <v>0.49239313678141794</v>
      </c>
      <c r="N17" s="20">
        <v>0.8124683562834544</v>
      </c>
      <c r="R17" s="19" t="s">
        <v>252</v>
      </c>
      <c r="S17" s="20">
        <v>0.021854571201313778</v>
      </c>
      <c r="T17" s="20">
        <v>0.7233180340072369</v>
      </c>
      <c r="U17" s="20">
        <v>0.9950428035887576</v>
      </c>
      <c r="V17" s="20">
        <v>0.8957148487673459</v>
      </c>
      <c r="W17" s="20">
        <v>0.82923685292331</v>
      </c>
      <c r="X17" s="20">
        <v>0.49239313678141794</v>
      </c>
      <c r="Y17" s="20">
        <v>0.8124683562834544</v>
      </c>
    </row>
    <row r="18" spans="1:25" ht="14.25">
      <c r="A18" s="19" t="s">
        <v>254</v>
      </c>
      <c r="B18" s="20">
        <v>0.027642135225757244</v>
      </c>
      <c r="C18" s="20">
        <v>0.0017626703021990748</v>
      </c>
      <c r="D18" s="20">
        <v>0.004733474109207811</v>
      </c>
      <c r="E18" s="20">
        <v>0.8255073719826439</v>
      </c>
      <c r="F18" s="20">
        <v>0.7881111585117035</v>
      </c>
      <c r="G18" s="20">
        <v>0.7322084671335309</v>
      </c>
      <c r="H18" s="20">
        <v>0.9345426762681399</v>
      </c>
      <c r="I18" s="20">
        <v>0.955386791220528</v>
      </c>
      <c r="J18" s="20">
        <v>0.7923423409986198</v>
      </c>
      <c r="K18" s="20">
        <v>0.9130923087554866</v>
      </c>
      <c r="L18" s="20">
        <v>0.695130924855911</v>
      </c>
      <c r="M18" s="20">
        <v>0.9903877112150496</v>
      </c>
      <c r="N18" s="20">
        <v>0.8124683562834544</v>
      </c>
      <c r="R18" s="19" t="s">
        <v>254</v>
      </c>
      <c r="S18" s="20">
        <v>0.027642135225757244</v>
      </c>
      <c r="T18" s="20">
        <v>0.7881111585117035</v>
      </c>
      <c r="U18" s="20">
        <v>0.7923423409986198</v>
      </c>
      <c r="V18" s="20">
        <v>0.9130923087554866</v>
      </c>
      <c r="W18" s="20">
        <v>0.695130924855911</v>
      </c>
      <c r="X18" s="20">
        <v>0.9903877112150496</v>
      </c>
      <c r="Y18" s="20">
        <v>0.8124683562834544</v>
      </c>
    </row>
    <row r="19" spans="1:25" ht="14.25">
      <c r="A19" s="19" t="s">
        <v>256</v>
      </c>
      <c r="B19" s="20">
        <v>0.06505296154774552</v>
      </c>
      <c r="C19" s="20">
        <v>0.0017626703021990748</v>
      </c>
      <c r="D19" s="20">
        <v>0.0377594704862316</v>
      </c>
      <c r="E19" s="20">
        <v>0.46286189389074195</v>
      </c>
      <c r="F19" s="20">
        <v>0.5500400457703677</v>
      </c>
      <c r="G19" s="20">
        <v>0.5545180057170125</v>
      </c>
      <c r="H19" s="20">
        <v>0.7787230899151018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0.8124683562834544</v>
      </c>
      <c r="R19" s="19" t="s">
        <v>256</v>
      </c>
      <c r="S19" s="20">
        <v>0.06505296154774552</v>
      </c>
      <c r="T19" s="20">
        <v>0.5500400457703677</v>
      </c>
      <c r="U19" s="20">
        <v>1</v>
      </c>
      <c r="V19" s="20">
        <v>1</v>
      </c>
      <c r="W19" s="20">
        <v>1</v>
      </c>
      <c r="X19" s="20">
        <v>1</v>
      </c>
      <c r="Y19" s="20">
        <v>0.8124683562834544</v>
      </c>
    </row>
    <row r="20" spans="1:25" ht="14.25">
      <c r="A20" s="19" t="s">
        <v>258</v>
      </c>
      <c r="B20" s="20">
        <v>0.0016773720766705734</v>
      </c>
      <c r="C20" s="20">
        <v>0.0017626703021990748</v>
      </c>
      <c r="D20" s="20">
        <v>5.978415706223937E-05</v>
      </c>
      <c r="E20" s="20">
        <v>2.2879184934146558E-05</v>
      </c>
      <c r="F20" s="20">
        <v>0.04933975494636118</v>
      </c>
      <c r="G20" s="20">
        <v>0.8963811681322393</v>
      </c>
      <c r="H20" s="20">
        <v>1</v>
      </c>
      <c r="I20" s="20">
        <v>1</v>
      </c>
      <c r="J20" s="20">
        <v>1</v>
      </c>
      <c r="K20" s="20">
        <v>1</v>
      </c>
      <c r="L20" s="20">
        <v>0.02682123738790634</v>
      </c>
      <c r="M20" s="20">
        <v>1</v>
      </c>
      <c r="N20" s="20">
        <v>0.8124683562834544</v>
      </c>
      <c r="R20" s="19" t="s">
        <v>258</v>
      </c>
      <c r="S20" s="20">
        <v>0.0016773720766705734</v>
      </c>
      <c r="T20" s="20">
        <v>0.04933975494636118</v>
      </c>
      <c r="U20" s="20">
        <v>1</v>
      </c>
      <c r="V20" s="20">
        <v>1</v>
      </c>
      <c r="W20" s="20">
        <v>0.02682123738790634</v>
      </c>
      <c r="X20" s="20">
        <v>1</v>
      </c>
      <c r="Y20" s="20">
        <v>0.8124683562834544</v>
      </c>
    </row>
    <row r="21" spans="1:25" ht="14.25">
      <c r="A21" s="19" t="s">
        <v>259</v>
      </c>
      <c r="B21" s="20">
        <v>0.003524198773011474</v>
      </c>
      <c r="C21" s="20">
        <v>0.00338227595490993</v>
      </c>
      <c r="D21" s="20">
        <v>0.002328392660260688</v>
      </c>
      <c r="E21" s="20">
        <v>0.0012703842998102624</v>
      </c>
      <c r="F21" s="20">
        <v>0.0016377637346398663</v>
      </c>
      <c r="G21" s="20">
        <v>0.008168306678378662</v>
      </c>
      <c r="H21" s="20">
        <v>0.006930867201452866</v>
      </c>
      <c r="I21" s="20">
        <v>0.007197147592576234</v>
      </c>
      <c r="J21" s="20">
        <v>0.030148298945123733</v>
      </c>
      <c r="K21" s="20">
        <v>1.0182725831846124</v>
      </c>
      <c r="L21" s="20">
        <v>1.0281571210547789</v>
      </c>
      <c r="M21" s="20">
        <v>1.0361415020727558</v>
      </c>
      <c r="N21" s="20">
        <v>0.8124683562834544</v>
      </c>
      <c r="R21" s="19" t="s">
        <v>259</v>
      </c>
      <c r="S21" s="20">
        <v>0.003524198773011474</v>
      </c>
      <c r="T21" s="20">
        <v>0.0016377637346398663</v>
      </c>
      <c r="U21" s="20">
        <v>0.030148298945123733</v>
      </c>
      <c r="V21" s="20">
        <v>1.0182725831846124</v>
      </c>
      <c r="W21" s="20">
        <v>1.0281571210547789</v>
      </c>
      <c r="X21" s="20">
        <v>1.0361415020727558</v>
      </c>
      <c r="Y21" s="20">
        <v>0.8124683562834544</v>
      </c>
    </row>
    <row r="22" spans="1:25" ht="14.25">
      <c r="A22" s="19" t="s">
        <v>219</v>
      </c>
      <c r="B22" s="20">
        <v>0.002093390980902288</v>
      </c>
      <c r="C22" s="20">
        <v>0.00927314752434973</v>
      </c>
      <c r="D22" s="20">
        <v>0.033248845278436315</v>
      </c>
      <c r="E22" s="20">
        <v>1</v>
      </c>
      <c r="F22" s="20">
        <v>0.940655792323939</v>
      </c>
      <c r="G22" s="20">
        <v>0.9912296634092239</v>
      </c>
      <c r="H22" s="20">
        <v>0.7551044198760557</v>
      </c>
      <c r="I22" s="20">
        <v>0.972210688289842</v>
      </c>
      <c r="J22" s="20">
        <v>0.9999383539694847</v>
      </c>
      <c r="K22" s="20">
        <v>0.7648995421755319</v>
      </c>
      <c r="L22" s="20">
        <v>0.6650796937213271</v>
      </c>
      <c r="M22" s="20">
        <v>0.6939495885870317</v>
      </c>
      <c r="N22" s="20">
        <v>1</v>
      </c>
      <c r="R22" s="19" t="s">
        <v>219</v>
      </c>
      <c r="S22" s="20">
        <v>0.002093390980902288</v>
      </c>
      <c r="T22" s="20">
        <v>0.940655792323939</v>
      </c>
      <c r="U22" s="20">
        <v>0.9999383539694847</v>
      </c>
      <c r="V22" s="20">
        <v>0.7648995421755319</v>
      </c>
      <c r="W22" s="20">
        <v>0.6650796937213271</v>
      </c>
      <c r="X22" s="20">
        <v>0.6939495885870317</v>
      </c>
      <c r="Y22" s="2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16"/>
  <sheetViews>
    <sheetView tabSelected="1" zoomScalePageLayoutView="0" workbookViewId="0" topLeftCell="A16">
      <selection activeCell="E37" sqref="E37"/>
    </sheetView>
  </sheetViews>
  <sheetFormatPr defaultColWidth="9.140625" defaultRowHeight="15"/>
  <cols>
    <col min="1" max="1" width="17.57421875" style="0" customWidth="1"/>
    <col min="2" max="2" width="27.140625" style="0" customWidth="1"/>
    <col min="3" max="3" width="12.140625" style="0" customWidth="1"/>
    <col min="4" max="4" width="11.7109375" style="0" customWidth="1"/>
    <col min="5" max="5" width="12.8515625" style="0" customWidth="1"/>
  </cols>
  <sheetData>
    <row r="1" spans="1:5" ht="27" thickBot="1">
      <c r="A1" s="40" t="s">
        <v>971</v>
      </c>
      <c r="B1" s="36" t="s">
        <v>391</v>
      </c>
      <c r="C1" s="36" t="s">
        <v>392</v>
      </c>
      <c r="D1" s="37" t="s">
        <v>393</v>
      </c>
      <c r="E1" s="38" t="s">
        <v>394</v>
      </c>
    </row>
    <row r="2" spans="1:5" ht="15" thickBot="1">
      <c r="A2" s="40" t="s">
        <v>207</v>
      </c>
      <c r="B2" s="36" t="s">
        <v>397</v>
      </c>
      <c r="C2" s="36" t="s">
        <v>398</v>
      </c>
      <c r="D2" s="37" t="s">
        <v>399</v>
      </c>
      <c r="E2" s="38">
        <v>4600</v>
      </c>
    </row>
    <row r="3" spans="1:5" ht="15" thickBot="1">
      <c r="A3" s="40" t="s">
        <v>209</v>
      </c>
      <c r="B3" s="36" t="s">
        <v>424</v>
      </c>
      <c r="C3" s="36" t="s">
        <v>425</v>
      </c>
      <c r="D3" s="37" t="s">
        <v>407</v>
      </c>
      <c r="E3" s="38">
        <v>1456</v>
      </c>
    </row>
    <row r="4" spans="1:5" ht="15" thickBot="1">
      <c r="A4" s="40" t="s">
        <v>211</v>
      </c>
      <c r="B4" s="36" t="s">
        <v>447</v>
      </c>
      <c r="C4" s="36" t="s">
        <v>448</v>
      </c>
      <c r="D4" s="37" t="s">
        <v>399</v>
      </c>
      <c r="E4" s="38">
        <v>6876</v>
      </c>
    </row>
    <row r="5" spans="1:5" ht="15" thickBot="1">
      <c r="A5" s="40" t="s">
        <v>213</v>
      </c>
      <c r="B5" s="36" t="s">
        <v>470</v>
      </c>
      <c r="C5" s="36" t="s">
        <v>471</v>
      </c>
      <c r="D5" s="37" t="s">
        <v>472</v>
      </c>
      <c r="E5" s="38">
        <v>6401</v>
      </c>
    </row>
    <row r="6" spans="1:5" ht="15" thickBot="1">
      <c r="A6" s="40" t="s">
        <v>381</v>
      </c>
      <c r="B6" s="36" t="s">
        <v>473</v>
      </c>
      <c r="C6" s="36" t="s">
        <v>474</v>
      </c>
      <c r="D6" s="37" t="s">
        <v>399</v>
      </c>
      <c r="E6" s="38">
        <v>2766</v>
      </c>
    </row>
    <row r="7" spans="1:5" ht="15" thickBot="1">
      <c r="A7" s="40" t="s">
        <v>381</v>
      </c>
      <c r="B7" s="36" t="s">
        <v>475</v>
      </c>
      <c r="C7" s="36" t="s">
        <v>476</v>
      </c>
      <c r="D7" s="37" t="s">
        <v>477</v>
      </c>
      <c r="E7" s="38">
        <v>1857</v>
      </c>
    </row>
    <row r="8" spans="1:5" ht="15" thickBot="1">
      <c r="A8" s="40" t="s">
        <v>215</v>
      </c>
      <c r="B8" s="36" t="s">
        <v>493</v>
      </c>
      <c r="C8" s="36" t="s">
        <v>494</v>
      </c>
      <c r="D8" s="37" t="s">
        <v>495</v>
      </c>
      <c r="E8" s="38">
        <v>232</v>
      </c>
    </row>
    <row r="9" spans="1:5" ht="15" thickBot="1">
      <c r="A9" s="40" t="s">
        <v>217</v>
      </c>
      <c r="B9" s="36" t="s">
        <v>496</v>
      </c>
      <c r="C9" s="36" t="s">
        <v>497</v>
      </c>
      <c r="D9" s="37" t="s">
        <v>525</v>
      </c>
      <c r="E9" s="38">
        <v>1621</v>
      </c>
    </row>
    <row r="10" spans="1:5" ht="15" thickBot="1">
      <c r="A10" s="40" t="s">
        <v>219</v>
      </c>
      <c r="B10" s="36" t="s">
        <v>538</v>
      </c>
      <c r="C10" s="36" t="s">
        <v>539</v>
      </c>
      <c r="D10" s="37" t="s">
        <v>399</v>
      </c>
      <c r="E10" s="38">
        <v>1394</v>
      </c>
    </row>
    <row r="11" spans="1:5" ht="15" thickBot="1">
      <c r="A11" s="40" t="s">
        <v>381</v>
      </c>
      <c r="B11" s="36" t="s">
        <v>536</v>
      </c>
      <c r="C11" s="36" t="s">
        <v>537</v>
      </c>
      <c r="D11" s="37" t="s">
        <v>399</v>
      </c>
      <c r="E11" s="38">
        <v>1130</v>
      </c>
    </row>
    <row r="12" spans="1:5" ht="15" thickBot="1">
      <c r="A12" s="40" t="s">
        <v>221</v>
      </c>
      <c r="B12" s="36" t="s">
        <v>496</v>
      </c>
      <c r="C12" s="36" t="s">
        <v>497</v>
      </c>
      <c r="D12" s="37" t="s">
        <v>399</v>
      </c>
      <c r="E12" s="38">
        <v>2880</v>
      </c>
    </row>
    <row r="13" spans="1:5" ht="15" thickBot="1">
      <c r="A13" s="40" t="s">
        <v>223</v>
      </c>
      <c r="B13" s="36" t="s">
        <v>571</v>
      </c>
      <c r="C13" s="36" t="s">
        <v>572</v>
      </c>
      <c r="D13" s="37" t="s">
        <v>399</v>
      </c>
      <c r="E13" s="38">
        <v>4974</v>
      </c>
    </row>
    <row r="14" spans="1:5" ht="15" thickBot="1">
      <c r="A14" s="40" t="s">
        <v>225</v>
      </c>
      <c r="B14" s="36" t="s">
        <v>580</v>
      </c>
      <c r="C14" s="36" t="s">
        <v>581</v>
      </c>
      <c r="D14" s="37" t="s">
        <v>407</v>
      </c>
      <c r="E14" s="38">
        <v>18377</v>
      </c>
    </row>
    <row r="15" spans="1:5" ht="15" thickBot="1">
      <c r="A15" s="40" t="s">
        <v>227</v>
      </c>
      <c r="B15" s="36" t="s">
        <v>496</v>
      </c>
      <c r="C15" s="36" t="s">
        <v>497</v>
      </c>
      <c r="D15" s="37" t="s">
        <v>472</v>
      </c>
      <c r="E15" s="38">
        <v>497</v>
      </c>
    </row>
    <row r="16" spans="1:5" ht="15" thickBot="1">
      <c r="A16" s="40" t="s">
        <v>229</v>
      </c>
      <c r="B16" s="36" t="s">
        <v>496</v>
      </c>
      <c r="C16" s="36" t="s">
        <v>497</v>
      </c>
      <c r="D16" s="37" t="s">
        <v>691</v>
      </c>
      <c r="E16" s="38">
        <v>89</v>
      </c>
    </row>
    <row r="17" spans="1:5" ht="15" thickBot="1">
      <c r="A17" s="40" t="s">
        <v>230</v>
      </c>
      <c r="B17" s="36" t="s">
        <v>694</v>
      </c>
      <c r="C17" s="36" t="s">
        <v>695</v>
      </c>
      <c r="D17" s="37" t="s">
        <v>399</v>
      </c>
      <c r="E17" s="38">
        <v>2178</v>
      </c>
    </row>
    <row r="18" spans="1:5" ht="15" thickBot="1">
      <c r="A18" s="40" t="s">
        <v>232</v>
      </c>
      <c r="B18" s="36" t="s">
        <v>704</v>
      </c>
      <c r="C18" s="36" t="s">
        <v>705</v>
      </c>
      <c r="D18" s="37" t="s">
        <v>399</v>
      </c>
      <c r="E18" s="38">
        <v>2365</v>
      </c>
    </row>
    <row r="19" spans="1:5" ht="15" thickBot="1">
      <c r="A19" s="40" t="s">
        <v>234</v>
      </c>
      <c r="B19" s="36" t="s">
        <v>726</v>
      </c>
      <c r="C19" s="36" t="s">
        <v>727</v>
      </c>
      <c r="D19" s="37" t="s">
        <v>399</v>
      </c>
      <c r="E19" s="38">
        <v>9880</v>
      </c>
    </row>
    <row r="20" spans="1:5" ht="15" thickBot="1">
      <c r="A20" s="40" t="s">
        <v>236</v>
      </c>
      <c r="B20" s="36" t="s">
        <v>749</v>
      </c>
      <c r="C20" s="36" t="s">
        <v>750</v>
      </c>
      <c r="D20" s="37" t="s">
        <v>751</v>
      </c>
      <c r="E20" s="38">
        <v>2079</v>
      </c>
    </row>
    <row r="21" spans="1:5" ht="15" thickBot="1">
      <c r="A21" s="40" t="s">
        <v>238</v>
      </c>
      <c r="B21" s="36" t="s">
        <v>496</v>
      </c>
      <c r="C21" s="36" t="s">
        <v>497</v>
      </c>
      <c r="D21" s="37" t="s">
        <v>451</v>
      </c>
      <c r="E21" s="38">
        <v>1236</v>
      </c>
    </row>
    <row r="22" spans="1:5" ht="15" thickBot="1">
      <c r="A22" s="40" t="s">
        <v>240</v>
      </c>
      <c r="B22" s="36" t="s">
        <v>756</v>
      </c>
      <c r="C22" s="36" t="s">
        <v>497</v>
      </c>
      <c r="D22" s="37" t="s">
        <v>418</v>
      </c>
      <c r="E22" s="38">
        <v>2355</v>
      </c>
    </row>
    <row r="23" spans="1:5" ht="15" thickBot="1">
      <c r="A23" s="40" t="s">
        <v>242</v>
      </c>
      <c r="B23" s="36" t="s">
        <v>763</v>
      </c>
      <c r="C23" s="36" t="s">
        <v>764</v>
      </c>
      <c r="D23" s="37" t="s">
        <v>668</v>
      </c>
      <c r="E23" s="38">
        <v>2203</v>
      </c>
    </row>
    <row r="24" spans="1:5" ht="15" thickBot="1">
      <c r="A24" s="40" t="s">
        <v>244</v>
      </c>
      <c r="B24" s="36" t="s">
        <v>765</v>
      </c>
      <c r="C24" s="36" t="s">
        <v>766</v>
      </c>
      <c r="D24" s="37" t="s">
        <v>399</v>
      </c>
      <c r="E24" s="38">
        <v>4725</v>
      </c>
    </row>
    <row r="25" spans="1:5" ht="15" thickBot="1">
      <c r="A25" s="40" t="s">
        <v>381</v>
      </c>
      <c r="B25" s="36" t="s">
        <v>496</v>
      </c>
      <c r="C25" s="36" t="s">
        <v>497</v>
      </c>
      <c r="D25" s="37" t="s">
        <v>399</v>
      </c>
      <c r="E25" s="38">
        <v>3428</v>
      </c>
    </row>
    <row r="26" spans="1:5" ht="15" thickBot="1">
      <c r="A26" s="40" t="s">
        <v>246</v>
      </c>
      <c r="B26" s="36" t="s">
        <v>496</v>
      </c>
      <c r="C26" s="36" t="s">
        <v>497</v>
      </c>
      <c r="D26" s="37" t="s">
        <v>477</v>
      </c>
      <c r="E26" s="38">
        <v>87</v>
      </c>
    </row>
    <row r="27" spans="1:5" ht="15" thickBot="1">
      <c r="A27" s="40" t="s">
        <v>247</v>
      </c>
      <c r="B27" s="36" t="s">
        <v>794</v>
      </c>
      <c r="C27" s="36"/>
      <c r="D27" s="37" t="s">
        <v>399</v>
      </c>
      <c r="E27" s="38">
        <v>383</v>
      </c>
    </row>
    <row r="28" spans="1:5" ht="15" thickBot="1">
      <c r="A28" s="40" t="s">
        <v>249</v>
      </c>
      <c r="B28" s="36" t="s">
        <v>797</v>
      </c>
      <c r="C28" s="36" t="s">
        <v>798</v>
      </c>
      <c r="D28" s="37" t="s">
        <v>477</v>
      </c>
      <c r="E28" s="38">
        <v>23</v>
      </c>
    </row>
    <row r="29" spans="1:5" ht="15" thickBot="1">
      <c r="A29" s="40" t="s">
        <v>250</v>
      </c>
      <c r="B29" s="36" t="s">
        <v>811</v>
      </c>
      <c r="C29" s="36" t="s">
        <v>403</v>
      </c>
      <c r="D29" s="37" t="s">
        <v>438</v>
      </c>
      <c r="E29" s="38">
        <v>54</v>
      </c>
    </row>
    <row r="30" spans="1:5" ht="15" thickBot="1">
      <c r="A30" s="40" t="s">
        <v>252</v>
      </c>
      <c r="B30" s="36" t="s">
        <v>833</v>
      </c>
      <c r="C30" s="36" t="s">
        <v>396</v>
      </c>
      <c r="D30" s="37" t="s">
        <v>399</v>
      </c>
      <c r="E30" s="38">
        <v>4778</v>
      </c>
    </row>
    <row r="31" spans="1:5" ht="15" thickBot="1">
      <c r="A31" s="40" t="s">
        <v>381</v>
      </c>
      <c r="B31" s="36" t="s">
        <v>818</v>
      </c>
      <c r="C31" s="36" t="s">
        <v>497</v>
      </c>
      <c r="D31" s="37" t="s">
        <v>399</v>
      </c>
      <c r="E31" s="38">
        <v>4242</v>
      </c>
    </row>
    <row r="32" spans="1:5" ht="15" thickBot="1">
      <c r="A32" s="40" t="s">
        <v>254</v>
      </c>
      <c r="B32" s="36" t="s">
        <v>847</v>
      </c>
      <c r="C32" s="36" t="s">
        <v>848</v>
      </c>
      <c r="D32" s="37" t="s">
        <v>418</v>
      </c>
      <c r="E32" s="38">
        <v>13911</v>
      </c>
    </row>
    <row r="33" spans="1:5" ht="15" thickBot="1">
      <c r="A33" s="40" t="s">
        <v>256</v>
      </c>
      <c r="B33" s="36" t="s">
        <v>869</v>
      </c>
      <c r="C33" s="36" t="s">
        <v>870</v>
      </c>
      <c r="D33" s="37" t="s">
        <v>668</v>
      </c>
      <c r="E33" s="38">
        <v>2351</v>
      </c>
    </row>
    <row r="34" spans="1:5" ht="15" thickBot="1">
      <c r="A34" s="40" t="s">
        <v>258</v>
      </c>
      <c r="B34" s="36" t="s">
        <v>883</v>
      </c>
      <c r="C34" s="36" t="s">
        <v>884</v>
      </c>
      <c r="D34" s="37" t="s">
        <v>399</v>
      </c>
      <c r="E34" s="38">
        <v>2507</v>
      </c>
    </row>
    <row r="35" spans="1:5" ht="15" thickBot="1">
      <c r="A35" s="40" t="s">
        <v>381</v>
      </c>
      <c r="B35" s="36" t="s">
        <v>887</v>
      </c>
      <c r="C35" s="36" t="s">
        <v>888</v>
      </c>
      <c r="D35" s="37" t="s">
        <v>490</v>
      </c>
      <c r="E35" s="38">
        <v>2255</v>
      </c>
    </row>
    <row r="36" spans="1:5" ht="15" thickBot="1">
      <c r="A36" s="40" t="s">
        <v>259</v>
      </c>
      <c r="B36" s="36" t="s">
        <v>910</v>
      </c>
      <c r="C36" s="36" t="s">
        <v>911</v>
      </c>
      <c r="D36" s="37" t="s">
        <v>399</v>
      </c>
      <c r="E36" s="38">
        <v>12080</v>
      </c>
    </row>
    <row r="42" ht="15" thickBot="1"/>
    <row r="43" spans="1:5" ht="27" thickBot="1">
      <c r="A43" s="40" t="s">
        <v>971</v>
      </c>
      <c r="B43" s="36" t="s">
        <v>391</v>
      </c>
      <c r="C43" s="36" t="s">
        <v>392</v>
      </c>
      <c r="D43" s="37" t="s">
        <v>393</v>
      </c>
      <c r="E43" s="38" t="s">
        <v>394</v>
      </c>
    </row>
    <row r="44" spans="1:5" ht="15" thickBot="1">
      <c r="A44" s="40" t="s">
        <v>207</v>
      </c>
      <c r="B44" s="36" t="s">
        <v>402</v>
      </c>
      <c r="C44" s="36" t="s">
        <v>403</v>
      </c>
      <c r="D44" s="37" t="s">
        <v>404</v>
      </c>
      <c r="E44" s="38">
        <v>202</v>
      </c>
    </row>
    <row r="45" spans="1:5" ht="15" thickBot="1">
      <c r="A45" s="40" t="s">
        <v>209</v>
      </c>
      <c r="B45" s="36" t="s">
        <v>416</v>
      </c>
      <c r="C45" s="36" t="s">
        <v>417</v>
      </c>
      <c r="D45" s="37" t="s">
        <v>418</v>
      </c>
      <c r="E45" s="38">
        <v>285</v>
      </c>
    </row>
    <row r="46" spans="1:5" ht="15" thickBot="1">
      <c r="A46" s="40"/>
      <c r="B46" s="36" t="s">
        <v>419</v>
      </c>
      <c r="C46" s="36" t="s">
        <v>420</v>
      </c>
      <c r="D46" s="37" t="s">
        <v>418</v>
      </c>
      <c r="E46" s="38">
        <v>216</v>
      </c>
    </row>
    <row r="47" spans="1:5" ht="15" thickBot="1">
      <c r="A47" s="40"/>
      <c r="B47" s="36" t="s">
        <v>429</v>
      </c>
      <c r="C47" s="36" t="s">
        <v>430</v>
      </c>
      <c r="D47" s="37" t="s">
        <v>431</v>
      </c>
      <c r="E47" s="38">
        <v>146</v>
      </c>
    </row>
    <row r="48" spans="1:5" ht="15" thickBot="1">
      <c r="A48" s="40"/>
      <c r="B48" s="36" t="s">
        <v>405</v>
      </c>
      <c r="C48" s="36" t="s">
        <v>406</v>
      </c>
      <c r="D48" s="37" t="s">
        <v>407</v>
      </c>
      <c r="E48" s="38">
        <v>139</v>
      </c>
    </row>
    <row r="49" spans="1:5" ht="15" thickBot="1">
      <c r="A49" s="40"/>
      <c r="B49" s="36" t="s">
        <v>402</v>
      </c>
      <c r="C49" s="36" t="s">
        <v>403</v>
      </c>
      <c r="D49" s="37" t="s">
        <v>446</v>
      </c>
      <c r="E49" s="38">
        <v>34</v>
      </c>
    </row>
    <row r="50" spans="1:5" ht="15" thickBot="1">
      <c r="A50" s="40"/>
      <c r="B50" s="36" t="s">
        <v>441</v>
      </c>
      <c r="C50" s="36" t="s">
        <v>442</v>
      </c>
      <c r="D50" s="37" t="s">
        <v>443</v>
      </c>
      <c r="E50" s="38">
        <v>30</v>
      </c>
    </row>
    <row r="51" spans="1:5" ht="15" thickBot="1">
      <c r="A51" s="40"/>
      <c r="B51" s="36" t="s">
        <v>436</v>
      </c>
      <c r="C51" s="36" t="s">
        <v>437</v>
      </c>
      <c r="D51" s="37" t="s">
        <v>438</v>
      </c>
      <c r="E51" s="38">
        <v>20</v>
      </c>
    </row>
    <row r="52" spans="1:5" ht="15" thickBot="1">
      <c r="A52" s="40"/>
      <c r="B52" s="36" t="s">
        <v>408</v>
      </c>
      <c r="C52" s="36" t="s">
        <v>409</v>
      </c>
      <c r="D52" s="37" t="s">
        <v>410</v>
      </c>
      <c r="E52" s="38">
        <v>15</v>
      </c>
    </row>
    <row r="53" spans="1:5" ht="15" thickBot="1">
      <c r="A53" s="40"/>
      <c r="B53" s="36" t="s">
        <v>426</v>
      </c>
      <c r="C53" s="36" t="s">
        <v>427</v>
      </c>
      <c r="D53" s="37" t="s">
        <v>428</v>
      </c>
      <c r="E53" s="38">
        <v>6</v>
      </c>
    </row>
    <row r="54" spans="1:5" ht="15" thickBot="1">
      <c r="A54" s="40"/>
      <c r="B54" s="36" t="s">
        <v>411</v>
      </c>
      <c r="C54" s="36" t="s">
        <v>412</v>
      </c>
      <c r="D54" s="37" t="s">
        <v>413</v>
      </c>
      <c r="E54" s="38">
        <v>6</v>
      </c>
    </row>
    <row r="55" spans="1:5" ht="15" thickBot="1">
      <c r="A55" s="40"/>
      <c r="B55" s="36" t="s">
        <v>421</v>
      </c>
      <c r="C55" s="36" t="s">
        <v>422</v>
      </c>
      <c r="D55" s="37" t="s">
        <v>423</v>
      </c>
      <c r="E55" s="38">
        <v>3</v>
      </c>
    </row>
    <row r="56" spans="1:5" ht="15" thickBot="1">
      <c r="A56" s="40" t="s">
        <v>211</v>
      </c>
      <c r="B56" s="36" t="s">
        <v>462</v>
      </c>
      <c r="C56" s="36" t="s">
        <v>463</v>
      </c>
      <c r="D56" s="37" t="s">
        <v>451</v>
      </c>
      <c r="E56" s="38">
        <v>751</v>
      </c>
    </row>
    <row r="57" spans="1:5" ht="15" thickBot="1">
      <c r="A57" s="40"/>
      <c r="B57" s="36" t="s">
        <v>459</v>
      </c>
      <c r="C57" s="36" t="s">
        <v>460</v>
      </c>
      <c r="D57" s="37" t="s">
        <v>461</v>
      </c>
      <c r="E57" s="38">
        <v>326</v>
      </c>
    </row>
    <row r="58" spans="1:5" ht="15" thickBot="1">
      <c r="A58" s="40"/>
      <c r="B58" s="36" t="s">
        <v>464</v>
      </c>
      <c r="C58" s="36" t="s">
        <v>465</v>
      </c>
      <c r="D58" s="37" t="s">
        <v>451</v>
      </c>
      <c r="E58" s="38">
        <v>115</v>
      </c>
    </row>
    <row r="59" spans="1:5" ht="15" thickBot="1">
      <c r="A59" s="40"/>
      <c r="B59" s="36" t="s">
        <v>449</v>
      </c>
      <c r="C59" s="36" t="s">
        <v>450</v>
      </c>
      <c r="D59" s="37" t="s">
        <v>451</v>
      </c>
      <c r="E59" s="38">
        <v>92</v>
      </c>
    </row>
    <row r="60" spans="1:5" ht="15" thickBot="1">
      <c r="A60" s="40"/>
      <c r="B60" s="36" t="s">
        <v>457</v>
      </c>
      <c r="C60" s="36" t="s">
        <v>458</v>
      </c>
      <c r="D60" s="37" t="s">
        <v>451</v>
      </c>
      <c r="E60" s="38">
        <v>90</v>
      </c>
    </row>
    <row r="61" spans="1:5" ht="15" thickBot="1">
      <c r="A61" s="40"/>
      <c r="B61" s="36" t="s">
        <v>468</v>
      </c>
      <c r="C61" s="36" t="s">
        <v>469</v>
      </c>
      <c r="D61" s="37" t="s">
        <v>451</v>
      </c>
      <c r="E61" s="38">
        <v>10</v>
      </c>
    </row>
    <row r="62" spans="1:5" ht="15" thickBot="1">
      <c r="A62" s="40"/>
      <c r="B62" s="36" t="s">
        <v>452</v>
      </c>
      <c r="C62" s="36" t="s">
        <v>453</v>
      </c>
      <c r="D62" s="37" t="s">
        <v>454</v>
      </c>
      <c r="E62" s="38">
        <v>2</v>
      </c>
    </row>
    <row r="63" spans="1:5" ht="15" thickBot="1">
      <c r="A63" s="40"/>
      <c r="B63" s="36" t="s">
        <v>466</v>
      </c>
      <c r="C63" s="36" t="s">
        <v>467</v>
      </c>
      <c r="D63" s="37">
        <v>2013</v>
      </c>
      <c r="E63" s="38">
        <v>1</v>
      </c>
    </row>
    <row r="64" spans="1:5" ht="15" thickBot="1">
      <c r="A64" s="40" t="s">
        <v>213</v>
      </c>
      <c r="B64" s="36" t="s">
        <v>488</v>
      </c>
      <c r="C64" s="36" t="s">
        <v>489</v>
      </c>
      <c r="D64" s="37" t="s">
        <v>490</v>
      </c>
      <c r="E64" s="38">
        <v>201</v>
      </c>
    </row>
    <row r="65" spans="1:5" ht="15" thickBot="1">
      <c r="A65" s="40"/>
      <c r="B65" s="36" t="s">
        <v>402</v>
      </c>
      <c r="C65" s="36" t="s">
        <v>403</v>
      </c>
      <c r="D65" s="37" t="s">
        <v>490</v>
      </c>
      <c r="E65" s="38">
        <v>170</v>
      </c>
    </row>
    <row r="66" spans="1:5" ht="15" thickBot="1">
      <c r="A66" s="40"/>
      <c r="B66" s="36" t="s">
        <v>480</v>
      </c>
      <c r="C66" s="36" t="s">
        <v>481</v>
      </c>
      <c r="D66" s="37" t="s">
        <v>482</v>
      </c>
      <c r="E66" s="38">
        <v>72</v>
      </c>
    </row>
    <row r="67" spans="1:5" ht="15" thickBot="1">
      <c r="A67" s="40"/>
      <c r="B67" s="36" t="s">
        <v>478</v>
      </c>
      <c r="C67" s="36" t="s">
        <v>479</v>
      </c>
      <c r="D67" s="37" t="s">
        <v>410</v>
      </c>
      <c r="E67" s="38">
        <v>12</v>
      </c>
    </row>
    <row r="68" spans="1:5" ht="15" thickBot="1">
      <c r="A68" s="40"/>
      <c r="B68" s="36" t="s">
        <v>483</v>
      </c>
      <c r="C68" s="36" t="s">
        <v>484</v>
      </c>
      <c r="D68" s="37" t="s">
        <v>485</v>
      </c>
      <c r="E68" s="38">
        <v>2</v>
      </c>
    </row>
    <row r="69" spans="1:5" ht="15" thickBot="1">
      <c r="A69" s="40" t="s">
        <v>215</v>
      </c>
      <c r="B69" s="36" t="s">
        <v>496</v>
      </c>
      <c r="C69" s="36" t="s">
        <v>497</v>
      </c>
      <c r="D69" s="37" t="s">
        <v>495</v>
      </c>
      <c r="E69" s="38">
        <v>139</v>
      </c>
    </row>
    <row r="70" spans="1:5" ht="15" thickBot="1">
      <c r="A70" s="40"/>
      <c r="B70" s="36" t="s">
        <v>509</v>
      </c>
      <c r="C70" s="36" t="s">
        <v>510</v>
      </c>
      <c r="D70" s="37" t="s">
        <v>404</v>
      </c>
      <c r="E70" s="38">
        <v>5</v>
      </c>
    </row>
    <row r="71" spans="1:5" ht="15" thickBot="1">
      <c r="A71" s="40"/>
      <c r="B71" s="36" t="s">
        <v>520</v>
      </c>
      <c r="C71" s="36" t="s">
        <v>521</v>
      </c>
      <c r="D71" s="37">
        <v>2014</v>
      </c>
      <c r="E71" s="38">
        <v>3</v>
      </c>
    </row>
    <row r="72" spans="1:5" ht="15" thickBot="1">
      <c r="A72" s="40"/>
      <c r="B72" s="36" t="s">
        <v>518</v>
      </c>
      <c r="C72" s="36" t="s">
        <v>518</v>
      </c>
      <c r="D72" s="37" t="s">
        <v>519</v>
      </c>
      <c r="E72" s="38">
        <v>2</v>
      </c>
    </row>
    <row r="73" spans="1:5" ht="15" thickBot="1">
      <c r="A73" s="40"/>
      <c r="B73" s="36" t="s">
        <v>522</v>
      </c>
      <c r="C73" s="36" t="s">
        <v>523</v>
      </c>
      <c r="D73" s="37">
        <v>2012</v>
      </c>
      <c r="E73" s="38">
        <v>2</v>
      </c>
    </row>
    <row r="74" spans="1:5" ht="15" thickBot="1">
      <c r="A74" s="40"/>
      <c r="B74" s="36" t="s">
        <v>505</v>
      </c>
      <c r="C74" s="36" t="s">
        <v>506</v>
      </c>
      <c r="D74" s="37">
        <v>2012</v>
      </c>
      <c r="E74" s="38">
        <v>1</v>
      </c>
    </row>
    <row r="75" spans="1:5" ht="15" thickBot="1">
      <c r="A75" s="40"/>
      <c r="B75" s="36" t="s">
        <v>517</v>
      </c>
      <c r="C75" s="36" t="s">
        <v>517</v>
      </c>
      <c r="D75" s="37">
        <v>2012</v>
      </c>
      <c r="E75" s="38">
        <v>1</v>
      </c>
    </row>
    <row r="76" spans="1:5" ht="15" thickBot="1">
      <c r="A76" s="40" t="s">
        <v>217</v>
      </c>
      <c r="B76" s="36" t="s">
        <v>526</v>
      </c>
      <c r="C76" s="36" t="s">
        <v>527</v>
      </c>
      <c r="D76" s="37" t="s">
        <v>528</v>
      </c>
      <c r="E76" s="38">
        <v>572</v>
      </c>
    </row>
    <row r="77" spans="1:5" ht="15" thickBot="1">
      <c r="A77" s="40" t="s">
        <v>381</v>
      </c>
      <c r="B77" s="36" t="s">
        <v>531</v>
      </c>
      <c r="C77" s="36" t="s">
        <v>409</v>
      </c>
      <c r="D77" s="37">
        <v>2014</v>
      </c>
      <c r="E77" s="38">
        <v>1</v>
      </c>
    </row>
    <row r="78" spans="1:5" ht="15" thickBot="1">
      <c r="A78" s="40" t="s">
        <v>221</v>
      </c>
      <c r="B78" s="36" t="s">
        <v>547</v>
      </c>
      <c r="C78" s="36" t="s">
        <v>548</v>
      </c>
      <c r="D78" s="37" t="s">
        <v>546</v>
      </c>
      <c r="E78" s="38">
        <v>101</v>
      </c>
    </row>
    <row r="79" spans="1:5" ht="15" thickBot="1">
      <c r="A79" s="40"/>
      <c r="B79" s="36" t="s">
        <v>544</v>
      </c>
      <c r="C79" s="36" t="s">
        <v>545</v>
      </c>
      <c r="D79" s="37" t="s">
        <v>546</v>
      </c>
      <c r="E79" s="38">
        <v>16</v>
      </c>
    </row>
    <row r="80" spans="1:5" ht="15" thickBot="1">
      <c r="A80" s="40"/>
      <c r="B80" s="36" t="s">
        <v>549</v>
      </c>
      <c r="C80" s="36" t="s">
        <v>550</v>
      </c>
      <c r="D80" s="37">
        <v>2007</v>
      </c>
      <c r="E80" s="38">
        <v>1</v>
      </c>
    </row>
    <row r="81" spans="1:5" ht="15" thickBot="1">
      <c r="A81" s="40" t="s">
        <v>223</v>
      </c>
      <c r="B81" s="36" t="s">
        <v>553</v>
      </c>
      <c r="C81" s="36" t="s">
        <v>554</v>
      </c>
      <c r="D81" s="37" t="s">
        <v>399</v>
      </c>
      <c r="E81" s="38">
        <v>895</v>
      </c>
    </row>
    <row r="82" spans="1:5" ht="15" thickBot="1">
      <c r="A82" s="40"/>
      <c r="B82" s="36" t="s">
        <v>496</v>
      </c>
      <c r="C82" s="36" t="s">
        <v>555</v>
      </c>
      <c r="D82" s="37" t="s">
        <v>399</v>
      </c>
      <c r="E82" s="38">
        <v>408</v>
      </c>
    </row>
    <row r="83" spans="1:5" ht="15" thickBot="1">
      <c r="A83" s="40"/>
      <c r="B83" s="36" t="s">
        <v>402</v>
      </c>
      <c r="C83" s="36" t="s">
        <v>403</v>
      </c>
      <c r="D83" s="37" t="s">
        <v>579</v>
      </c>
      <c r="E83" s="38">
        <v>305</v>
      </c>
    </row>
    <row r="84" spans="1:5" ht="15" thickBot="1">
      <c r="A84" s="40"/>
      <c r="B84" s="36" t="s">
        <v>558</v>
      </c>
      <c r="C84" s="36" t="s">
        <v>559</v>
      </c>
      <c r="D84" s="37" t="s">
        <v>461</v>
      </c>
      <c r="E84" s="38">
        <v>234</v>
      </c>
    </row>
    <row r="85" spans="1:5" ht="15" thickBot="1">
      <c r="A85" s="40"/>
      <c r="B85" s="36"/>
      <c r="C85" s="36" t="s">
        <v>562</v>
      </c>
      <c r="D85" s="37" t="s">
        <v>410</v>
      </c>
      <c r="E85" s="38">
        <v>200</v>
      </c>
    </row>
    <row r="86" spans="1:5" ht="15" thickBot="1">
      <c r="A86" s="40"/>
      <c r="B86" s="36" t="s">
        <v>560</v>
      </c>
      <c r="C86" s="36" t="s">
        <v>561</v>
      </c>
      <c r="D86" s="37" t="s">
        <v>399</v>
      </c>
      <c r="E86" s="38">
        <v>86</v>
      </c>
    </row>
    <row r="87" spans="1:5" ht="15" thickBot="1">
      <c r="A87" s="40"/>
      <c r="B87" s="36"/>
      <c r="C87" s="36" t="s">
        <v>556</v>
      </c>
      <c r="D87" s="37" t="s">
        <v>557</v>
      </c>
      <c r="E87" s="38">
        <v>27</v>
      </c>
    </row>
    <row r="88" spans="1:5" ht="15" thickBot="1">
      <c r="A88" s="40"/>
      <c r="B88" s="36" t="s">
        <v>549</v>
      </c>
      <c r="C88" s="36" t="s">
        <v>570</v>
      </c>
      <c r="D88" s="37">
        <v>2011</v>
      </c>
      <c r="E88" s="38">
        <v>7</v>
      </c>
    </row>
    <row r="89" spans="1:5" ht="15" thickBot="1">
      <c r="A89" s="40"/>
      <c r="B89" s="36"/>
      <c r="C89" s="36" t="s">
        <v>574</v>
      </c>
      <c r="D89" s="37" t="s">
        <v>404</v>
      </c>
      <c r="E89" s="38">
        <v>5</v>
      </c>
    </row>
    <row r="90" spans="1:5" ht="15" thickBot="1">
      <c r="A90" s="40"/>
      <c r="B90" s="36" t="s">
        <v>573</v>
      </c>
      <c r="C90" s="36" t="s">
        <v>573</v>
      </c>
      <c r="D90" s="37">
        <v>2014</v>
      </c>
      <c r="E90" s="38">
        <v>1</v>
      </c>
    </row>
    <row r="91" spans="1:5" ht="15" thickBot="1">
      <c r="A91" s="40" t="s">
        <v>225</v>
      </c>
      <c r="B91" s="36" t="s">
        <v>597</v>
      </c>
      <c r="C91" s="36" t="s">
        <v>598</v>
      </c>
      <c r="D91" s="37" t="s">
        <v>472</v>
      </c>
      <c r="E91" s="38">
        <v>2954</v>
      </c>
    </row>
    <row r="92" spans="1:5" ht="15" thickBot="1">
      <c r="A92" s="40"/>
      <c r="B92" s="36" t="s">
        <v>590</v>
      </c>
      <c r="C92" s="36" t="s">
        <v>591</v>
      </c>
      <c r="D92" s="37" t="s">
        <v>472</v>
      </c>
      <c r="E92" s="38">
        <v>2359</v>
      </c>
    </row>
    <row r="93" spans="1:5" ht="15" thickBot="1">
      <c r="A93" s="40"/>
      <c r="B93" s="36" t="s">
        <v>604</v>
      </c>
      <c r="C93" s="36" t="s">
        <v>605</v>
      </c>
      <c r="D93" s="37" t="s">
        <v>557</v>
      </c>
      <c r="E93" s="38">
        <v>1814</v>
      </c>
    </row>
    <row r="94" spans="1:5" ht="15" thickBot="1">
      <c r="A94" s="40"/>
      <c r="B94" s="36" t="s">
        <v>586</v>
      </c>
      <c r="C94" s="36" t="s">
        <v>587</v>
      </c>
      <c r="D94" s="37" t="s">
        <v>418</v>
      </c>
      <c r="E94" s="38">
        <v>1800</v>
      </c>
    </row>
    <row r="95" spans="1:5" ht="15" thickBot="1">
      <c r="A95" s="40"/>
      <c r="B95" s="36" t="s">
        <v>582</v>
      </c>
      <c r="C95" s="36" t="s">
        <v>583</v>
      </c>
      <c r="D95" s="37" t="s">
        <v>418</v>
      </c>
      <c r="E95" s="38">
        <v>812</v>
      </c>
    </row>
    <row r="96" spans="1:5" ht="15" thickBot="1">
      <c r="A96" s="40"/>
      <c r="B96" s="36" t="s">
        <v>622</v>
      </c>
      <c r="C96" s="36" t="s">
        <v>445</v>
      </c>
      <c r="D96" s="37" t="s">
        <v>611</v>
      </c>
      <c r="E96" s="38">
        <v>570</v>
      </c>
    </row>
    <row r="97" spans="1:5" ht="15" thickBot="1">
      <c r="A97" s="40"/>
      <c r="B97" s="36" t="s">
        <v>588</v>
      </c>
      <c r="C97" s="36" t="s">
        <v>589</v>
      </c>
      <c r="D97" s="37" t="s">
        <v>423</v>
      </c>
      <c r="E97" s="38">
        <v>468</v>
      </c>
    </row>
    <row r="98" spans="1:5" ht="15" thickBot="1">
      <c r="A98" s="40"/>
      <c r="B98" s="36" t="s">
        <v>405</v>
      </c>
      <c r="C98" s="36" t="s">
        <v>406</v>
      </c>
      <c r="D98" s="37" t="s">
        <v>438</v>
      </c>
      <c r="E98" s="38">
        <v>292</v>
      </c>
    </row>
    <row r="99" spans="1:5" ht="15" thickBot="1">
      <c r="A99" s="40"/>
      <c r="B99" s="36" t="s">
        <v>637</v>
      </c>
      <c r="C99" s="36" t="s">
        <v>638</v>
      </c>
      <c r="D99" s="37" t="s">
        <v>611</v>
      </c>
      <c r="E99" s="38">
        <v>136</v>
      </c>
    </row>
    <row r="100" spans="1:5" ht="15" thickBot="1">
      <c r="A100" s="40"/>
      <c r="B100" s="36" t="s">
        <v>612</v>
      </c>
      <c r="C100" s="36" t="s">
        <v>613</v>
      </c>
      <c r="D100" s="37" t="s">
        <v>611</v>
      </c>
      <c r="E100" s="38">
        <v>90</v>
      </c>
    </row>
    <row r="101" spans="1:5" ht="15" thickBot="1">
      <c r="A101" s="40"/>
      <c r="B101" s="36" t="s">
        <v>623</v>
      </c>
      <c r="C101" s="36" t="s">
        <v>624</v>
      </c>
      <c r="D101" s="37" t="s">
        <v>611</v>
      </c>
      <c r="E101" s="38">
        <v>58</v>
      </c>
    </row>
    <row r="102" spans="1:5" ht="15" thickBot="1">
      <c r="A102" s="40"/>
      <c r="B102" s="36" t="s">
        <v>645</v>
      </c>
      <c r="C102" s="36" t="s">
        <v>646</v>
      </c>
      <c r="D102" s="37" t="s">
        <v>611</v>
      </c>
      <c r="E102" s="38">
        <v>39</v>
      </c>
    </row>
    <row r="103" spans="1:5" ht="15" thickBot="1">
      <c r="A103" s="40"/>
      <c r="B103" s="36" t="s">
        <v>633</v>
      </c>
      <c r="C103" s="36" t="s">
        <v>634</v>
      </c>
      <c r="D103" s="37" t="s">
        <v>611</v>
      </c>
      <c r="E103" s="38">
        <v>34</v>
      </c>
    </row>
    <row r="104" spans="1:5" ht="15" thickBot="1">
      <c r="A104" s="40"/>
      <c r="B104" s="36" t="s">
        <v>643</v>
      </c>
      <c r="C104" s="36" t="s">
        <v>644</v>
      </c>
      <c r="D104" s="37" t="s">
        <v>611</v>
      </c>
      <c r="E104" s="38">
        <v>31</v>
      </c>
    </row>
    <row r="105" spans="1:5" ht="15" thickBot="1">
      <c r="A105" s="40"/>
      <c r="B105" s="36" t="s">
        <v>635</v>
      </c>
      <c r="C105" s="36" t="s">
        <v>636</v>
      </c>
      <c r="D105" s="37" t="s">
        <v>611</v>
      </c>
      <c r="E105" s="38">
        <v>29</v>
      </c>
    </row>
    <row r="106" spans="1:5" ht="15" thickBot="1">
      <c r="A106" s="40"/>
      <c r="B106" s="36" t="s">
        <v>647</v>
      </c>
      <c r="C106" s="36" t="s">
        <v>648</v>
      </c>
      <c r="D106" s="37" t="s">
        <v>611</v>
      </c>
      <c r="E106" s="38">
        <v>23</v>
      </c>
    </row>
    <row r="107" spans="1:5" ht="15" thickBot="1">
      <c r="A107" s="40"/>
      <c r="B107" s="36" t="s">
        <v>631</v>
      </c>
      <c r="C107" s="36" t="s">
        <v>632</v>
      </c>
      <c r="D107" s="37" t="s">
        <v>611</v>
      </c>
      <c r="E107" s="38">
        <v>18</v>
      </c>
    </row>
    <row r="108" spans="1:5" ht="15" thickBot="1">
      <c r="A108" s="40"/>
      <c r="B108" s="36" t="s">
        <v>616</v>
      </c>
      <c r="C108" s="36" t="s">
        <v>617</v>
      </c>
      <c r="D108" s="37" t="s">
        <v>611</v>
      </c>
      <c r="E108" s="38">
        <v>12</v>
      </c>
    </row>
    <row r="109" spans="1:5" ht="15" thickBot="1">
      <c r="A109" s="40"/>
      <c r="B109" s="36" t="s">
        <v>599</v>
      </c>
      <c r="C109" s="36" t="s">
        <v>600</v>
      </c>
      <c r="D109" s="37" t="s">
        <v>601</v>
      </c>
      <c r="E109" s="38">
        <v>12</v>
      </c>
    </row>
    <row r="110" spans="1:5" ht="15" thickBot="1">
      <c r="A110" s="40"/>
      <c r="B110" s="36" t="s">
        <v>649</v>
      </c>
      <c r="C110" s="36" t="s">
        <v>650</v>
      </c>
      <c r="D110" s="37" t="s">
        <v>611</v>
      </c>
      <c r="E110" s="38">
        <v>11</v>
      </c>
    </row>
    <row r="111" spans="1:5" ht="15" thickBot="1">
      <c r="A111" s="40"/>
      <c r="B111" s="36" t="s">
        <v>620</v>
      </c>
      <c r="C111" s="36" t="s">
        <v>621</v>
      </c>
      <c r="D111" s="37" t="s">
        <v>611</v>
      </c>
      <c r="E111" s="38">
        <v>11</v>
      </c>
    </row>
    <row r="112" spans="1:5" ht="15" thickBot="1">
      <c r="A112" s="40"/>
      <c r="B112" s="36" t="s">
        <v>584</v>
      </c>
      <c r="C112" s="36" t="s">
        <v>585</v>
      </c>
      <c r="D112" s="37" t="s">
        <v>418</v>
      </c>
      <c r="E112" s="38">
        <v>11</v>
      </c>
    </row>
    <row r="113" spans="1:5" ht="15" thickBot="1">
      <c r="A113" s="40"/>
      <c r="B113" s="36" t="s">
        <v>592</v>
      </c>
      <c r="C113" s="36" t="s">
        <v>593</v>
      </c>
      <c r="D113" s="37" t="s">
        <v>594</v>
      </c>
      <c r="E113" s="38">
        <v>10</v>
      </c>
    </row>
    <row r="114" spans="1:5" ht="15" thickBot="1">
      <c r="A114" s="40"/>
      <c r="B114" s="36" t="s">
        <v>609</v>
      </c>
      <c r="C114" s="36" t="s">
        <v>610</v>
      </c>
      <c r="D114" s="37" t="s">
        <v>611</v>
      </c>
      <c r="E114" s="38">
        <v>5</v>
      </c>
    </row>
    <row r="115" spans="1:5" ht="15" thickBot="1">
      <c r="A115" s="40"/>
      <c r="B115" s="36" t="s">
        <v>657</v>
      </c>
      <c r="C115" s="36" t="s">
        <v>658</v>
      </c>
      <c r="D115" s="37" t="s">
        <v>611</v>
      </c>
      <c r="E115" s="38">
        <v>5</v>
      </c>
    </row>
    <row r="116" spans="1:5" ht="15" thickBot="1">
      <c r="A116" s="40"/>
      <c r="B116" s="36" t="s">
        <v>629</v>
      </c>
      <c r="C116" s="36" t="s">
        <v>630</v>
      </c>
      <c r="D116" s="37" t="s">
        <v>611</v>
      </c>
      <c r="E116" s="38">
        <v>4</v>
      </c>
    </row>
    <row r="117" spans="1:5" ht="15" thickBot="1">
      <c r="A117" s="40"/>
      <c r="B117" s="36" t="s">
        <v>639</v>
      </c>
      <c r="C117" s="36" t="s">
        <v>640</v>
      </c>
      <c r="D117" s="37" t="s">
        <v>611</v>
      </c>
      <c r="E117" s="38">
        <v>2</v>
      </c>
    </row>
    <row r="118" spans="1:5" ht="15" thickBot="1">
      <c r="A118" s="40"/>
      <c r="B118" s="36" t="s">
        <v>651</v>
      </c>
      <c r="C118" s="36" t="s">
        <v>652</v>
      </c>
      <c r="D118" s="37">
        <v>2015</v>
      </c>
      <c r="E118" s="38">
        <v>1</v>
      </c>
    </row>
    <row r="119" spans="1:5" ht="15" thickBot="1">
      <c r="A119" s="40"/>
      <c r="B119" s="36" t="s">
        <v>653</v>
      </c>
      <c r="C119" s="36" t="s">
        <v>654</v>
      </c>
      <c r="D119" s="37">
        <v>2015</v>
      </c>
      <c r="E119" s="38">
        <v>1</v>
      </c>
    </row>
    <row r="120" spans="1:5" ht="15" thickBot="1">
      <c r="A120" s="40"/>
      <c r="B120" s="36" t="s">
        <v>655</v>
      </c>
      <c r="C120" s="36" t="s">
        <v>656</v>
      </c>
      <c r="D120" s="37">
        <v>2015</v>
      </c>
      <c r="E120" s="38">
        <v>1</v>
      </c>
    </row>
    <row r="121" spans="1:5" ht="15" thickBot="1">
      <c r="A121" s="40" t="s">
        <v>227</v>
      </c>
      <c r="B121" s="36" t="s">
        <v>669</v>
      </c>
      <c r="C121" s="36" t="s">
        <v>670</v>
      </c>
      <c r="D121" s="37" t="s">
        <v>418</v>
      </c>
      <c r="E121" s="38">
        <v>254</v>
      </c>
    </row>
    <row r="122" spans="1:5" ht="15" thickBot="1">
      <c r="A122" s="40"/>
      <c r="B122" s="36" t="s">
        <v>671</v>
      </c>
      <c r="C122" s="36" t="s">
        <v>672</v>
      </c>
      <c r="D122" s="37" t="s">
        <v>673</v>
      </c>
      <c r="E122" s="38">
        <v>149</v>
      </c>
    </row>
    <row r="123" spans="1:5" ht="15" thickBot="1">
      <c r="A123" s="40"/>
      <c r="B123" s="36" t="s">
        <v>666</v>
      </c>
      <c r="C123" s="36" t="s">
        <v>667</v>
      </c>
      <c r="D123" s="37" t="s">
        <v>668</v>
      </c>
      <c r="E123" s="38">
        <v>64</v>
      </c>
    </row>
    <row r="124" spans="1:5" ht="15" thickBot="1">
      <c r="A124" s="40"/>
      <c r="B124" s="36" t="s">
        <v>680</v>
      </c>
      <c r="C124" s="36" t="s">
        <v>681</v>
      </c>
      <c r="D124" s="37" t="s">
        <v>446</v>
      </c>
      <c r="E124" s="38">
        <v>55</v>
      </c>
    </row>
    <row r="125" spans="1:5" ht="15" thickBot="1">
      <c r="A125" s="40"/>
      <c r="B125" s="36" t="s">
        <v>664</v>
      </c>
      <c r="C125" s="36" t="s">
        <v>665</v>
      </c>
      <c r="D125" s="37">
        <v>2005</v>
      </c>
      <c r="E125" s="38">
        <v>44</v>
      </c>
    </row>
    <row r="126" spans="1:5" ht="15" thickBot="1">
      <c r="A126" s="40"/>
      <c r="B126" s="36" t="s">
        <v>678</v>
      </c>
      <c r="C126" s="36" t="s">
        <v>679</v>
      </c>
      <c r="D126" s="37">
        <v>2013</v>
      </c>
      <c r="E126" s="38">
        <v>24</v>
      </c>
    </row>
    <row r="127" spans="1:5" ht="15" thickBot="1">
      <c r="A127" s="40"/>
      <c r="B127" s="36" t="s">
        <v>498</v>
      </c>
      <c r="C127" s="36" t="s">
        <v>663</v>
      </c>
      <c r="D127" s="37" t="s">
        <v>485</v>
      </c>
      <c r="E127" s="38">
        <v>20</v>
      </c>
    </row>
    <row r="128" spans="1:5" ht="15" thickBot="1">
      <c r="A128" s="40"/>
      <c r="B128" s="36" t="s">
        <v>686</v>
      </c>
      <c r="C128" s="36" t="s">
        <v>687</v>
      </c>
      <c r="D128" s="37" t="s">
        <v>688</v>
      </c>
      <c r="E128" s="38">
        <v>17</v>
      </c>
    </row>
    <row r="129" spans="1:5" ht="15" thickBot="1">
      <c r="A129" s="40"/>
      <c r="B129" s="36" t="s">
        <v>402</v>
      </c>
      <c r="C129" s="36" t="s">
        <v>403</v>
      </c>
      <c r="D129" s="37" t="s">
        <v>662</v>
      </c>
      <c r="E129" s="38">
        <v>14</v>
      </c>
    </row>
    <row r="130" spans="1:5" ht="15" thickBot="1">
      <c r="A130" s="40"/>
      <c r="B130" s="36" t="s">
        <v>502</v>
      </c>
      <c r="C130" s="36" t="s">
        <v>661</v>
      </c>
      <c r="D130" s="37" t="s">
        <v>662</v>
      </c>
      <c r="E130" s="38">
        <v>11</v>
      </c>
    </row>
    <row r="131" spans="1:5" ht="15" thickBot="1">
      <c r="A131" s="40"/>
      <c r="B131" s="36" t="s">
        <v>689</v>
      </c>
      <c r="C131" s="36" t="s">
        <v>690</v>
      </c>
      <c r="D131" s="37" t="s">
        <v>428</v>
      </c>
      <c r="E131" s="38">
        <v>4</v>
      </c>
    </row>
    <row r="132" spans="1:5" ht="15" thickBot="1">
      <c r="A132" s="40"/>
      <c r="B132" s="36" t="s">
        <v>684</v>
      </c>
      <c r="C132" s="36" t="s">
        <v>685</v>
      </c>
      <c r="D132" s="37">
        <v>2012</v>
      </c>
      <c r="E132" s="38">
        <v>1</v>
      </c>
    </row>
    <row r="133" spans="1:5" ht="15" thickBot="1">
      <c r="A133" s="40"/>
      <c r="B133" s="36" t="s">
        <v>674</v>
      </c>
      <c r="C133" s="36" t="s">
        <v>675</v>
      </c>
      <c r="D133" s="37">
        <v>2005</v>
      </c>
      <c r="E133" s="38">
        <v>1</v>
      </c>
    </row>
    <row r="134" spans="1:5" ht="15" thickBot="1">
      <c r="A134" s="40" t="s">
        <v>229</v>
      </c>
      <c r="B134" s="36" t="s">
        <v>692</v>
      </c>
      <c r="C134" s="36" t="s">
        <v>692</v>
      </c>
      <c r="D134" s="37" t="s">
        <v>404</v>
      </c>
      <c r="E134" s="38">
        <v>35</v>
      </c>
    </row>
    <row r="135" spans="1:5" ht="15" thickBot="1">
      <c r="A135" s="40" t="s">
        <v>232</v>
      </c>
      <c r="B135" s="36" t="s">
        <v>709</v>
      </c>
      <c r="C135" s="36" t="s">
        <v>690</v>
      </c>
      <c r="D135" s="37" t="s">
        <v>399</v>
      </c>
      <c r="E135" s="38">
        <v>1795</v>
      </c>
    </row>
    <row r="136" spans="1:5" ht="15" thickBot="1">
      <c r="A136" s="40"/>
      <c r="B136" s="36" t="s">
        <v>707</v>
      </c>
      <c r="C136" s="36" t="s">
        <v>708</v>
      </c>
      <c r="D136" s="37" t="s">
        <v>399</v>
      </c>
      <c r="E136" s="38">
        <v>570</v>
      </c>
    </row>
    <row r="137" spans="1:5" ht="15" thickBot="1">
      <c r="A137" s="40"/>
      <c r="B137" s="36" t="s">
        <v>402</v>
      </c>
      <c r="C137" s="36" t="s">
        <v>403</v>
      </c>
      <c r="D137" s="37" t="s">
        <v>717</v>
      </c>
      <c r="E137" s="38">
        <v>129</v>
      </c>
    </row>
    <row r="138" spans="1:5" ht="15" thickBot="1">
      <c r="A138" s="40"/>
      <c r="B138" s="36" t="s">
        <v>714</v>
      </c>
      <c r="C138" s="36"/>
      <c r="D138" s="37">
        <v>2014</v>
      </c>
      <c r="E138" s="38">
        <v>69</v>
      </c>
    </row>
    <row r="139" spans="1:5" ht="15" thickBot="1">
      <c r="A139" s="40"/>
      <c r="B139" s="36" t="s">
        <v>710</v>
      </c>
      <c r="C139" s="36" t="s">
        <v>711</v>
      </c>
      <c r="D139" s="37" t="s">
        <v>399</v>
      </c>
      <c r="E139" s="38">
        <v>48</v>
      </c>
    </row>
    <row r="140" spans="1:5" ht="15" thickBot="1">
      <c r="A140" s="40"/>
      <c r="B140" s="36" t="s">
        <v>712</v>
      </c>
      <c r="C140" s="36" t="s">
        <v>713</v>
      </c>
      <c r="D140" s="37">
        <v>2014</v>
      </c>
      <c r="E140" s="38">
        <v>35</v>
      </c>
    </row>
    <row r="141" spans="1:5" ht="15" thickBot="1">
      <c r="A141" s="40" t="s">
        <v>234</v>
      </c>
      <c r="B141" s="36" t="s">
        <v>496</v>
      </c>
      <c r="C141" s="36" t="s">
        <v>720</v>
      </c>
      <c r="D141" s="37" t="s">
        <v>399</v>
      </c>
      <c r="E141" s="38">
        <v>1696</v>
      </c>
    </row>
    <row r="142" spans="1:5" ht="15" thickBot="1">
      <c r="A142" s="40"/>
      <c r="B142" s="36" t="s">
        <v>549</v>
      </c>
      <c r="C142" s="36" t="s">
        <v>733</v>
      </c>
      <c r="D142" s="37" t="s">
        <v>734</v>
      </c>
      <c r="E142" s="38">
        <v>505</v>
      </c>
    </row>
    <row r="143" spans="1:5" ht="15" thickBot="1">
      <c r="A143" s="40"/>
      <c r="B143" s="36" t="s">
        <v>718</v>
      </c>
      <c r="C143" s="36" t="s">
        <v>719</v>
      </c>
      <c r="D143" s="37" t="s">
        <v>525</v>
      </c>
      <c r="E143" s="38">
        <v>248</v>
      </c>
    </row>
    <row r="144" spans="1:5" ht="15" thickBot="1">
      <c r="A144" s="40"/>
      <c r="B144" s="36" t="s">
        <v>730</v>
      </c>
      <c r="C144" s="36" t="s">
        <v>731</v>
      </c>
      <c r="D144" s="37" t="s">
        <v>732</v>
      </c>
      <c r="E144" s="38">
        <v>209</v>
      </c>
    </row>
    <row r="145" spans="1:5" ht="15" thickBot="1">
      <c r="A145" s="40"/>
      <c r="B145" s="36" t="s">
        <v>737</v>
      </c>
      <c r="C145" s="36" t="s">
        <v>738</v>
      </c>
      <c r="D145" s="37" t="s">
        <v>734</v>
      </c>
      <c r="E145" s="38">
        <v>162</v>
      </c>
    </row>
    <row r="146" spans="1:5" ht="15" thickBot="1">
      <c r="A146" s="40"/>
      <c r="B146" s="36" t="s">
        <v>739</v>
      </c>
      <c r="C146" s="36" t="s">
        <v>740</v>
      </c>
      <c r="D146" s="37" t="s">
        <v>734</v>
      </c>
      <c r="E146" s="38">
        <v>64</v>
      </c>
    </row>
    <row r="147" spans="1:5" ht="15" thickBot="1">
      <c r="A147" s="40"/>
      <c r="B147" s="36" t="s">
        <v>735</v>
      </c>
      <c r="C147" s="36" t="s">
        <v>736</v>
      </c>
      <c r="D147" s="37" t="s">
        <v>451</v>
      </c>
      <c r="E147" s="38">
        <v>6</v>
      </c>
    </row>
    <row r="148" spans="1:5" ht="15" thickBot="1">
      <c r="A148" s="40" t="s">
        <v>236</v>
      </c>
      <c r="B148" s="36" t="s">
        <v>402</v>
      </c>
      <c r="C148" s="36" t="s">
        <v>403</v>
      </c>
      <c r="D148" s="37" t="s">
        <v>751</v>
      </c>
      <c r="E148" s="38">
        <v>400</v>
      </c>
    </row>
    <row r="149" spans="1:5" ht="15" thickBot="1">
      <c r="A149" s="40"/>
      <c r="B149" s="36" t="s">
        <v>745</v>
      </c>
      <c r="C149" s="36" t="s">
        <v>746</v>
      </c>
      <c r="D149" s="37" t="s">
        <v>579</v>
      </c>
      <c r="E149" s="38">
        <v>34</v>
      </c>
    </row>
    <row r="150" spans="1:5" ht="15" thickBot="1">
      <c r="A150" s="40"/>
      <c r="B150" s="36" t="s">
        <v>747</v>
      </c>
      <c r="C150" s="36" t="s">
        <v>748</v>
      </c>
      <c r="D150" s="37" t="s">
        <v>490</v>
      </c>
      <c r="E150" s="38">
        <v>6</v>
      </c>
    </row>
    <row r="151" spans="1:5" ht="15" thickBot="1">
      <c r="A151" s="40"/>
      <c r="B151" s="36" t="s">
        <v>743</v>
      </c>
      <c r="C151" s="36" t="s">
        <v>744</v>
      </c>
      <c r="D151" s="37">
        <v>2014</v>
      </c>
      <c r="E151" s="38">
        <v>2</v>
      </c>
    </row>
    <row r="152" spans="1:5" ht="15" thickBot="1">
      <c r="A152" s="40" t="s">
        <v>238</v>
      </c>
      <c r="B152" s="36" t="s">
        <v>752</v>
      </c>
      <c r="C152" s="36" t="s">
        <v>753</v>
      </c>
      <c r="D152" s="37">
        <v>2002</v>
      </c>
      <c r="E152" s="38">
        <v>1</v>
      </c>
    </row>
    <row r="153" spans="1:5" ht="15" thickBot="1">
      <c r="A153" s="40" t="s">
        <v>242</v>
      </c>
      <c r="B153" s="36" t="s">
        <v>747</v>
      </c>
      <c r="C153" s="36" t="s">
        <v>762</v>
      </c>
      <c r="D153" s="37" t="s">
        <v>546</v>
      </c>
      <c r="E153" s="38">
        <v>768</v>
      </c>
    </row>
    <row r="154" spans="1:5" ht="15" thickBot="1">
      <c r="A154" s="40" t="s">
        <v>381</v>
      </c>
      <c r="B154" s="36" t="s">
        <v>402</v>
      </c>
      <c r="C154" s="36" t="s">
        <v>403</v>
      </c>
      <c r="D154" s="37" t="s">
        <v>691</v>
      </c>
      <c r="E154" s="38">
        <v>6</v>
      </c>
    </row>
    <row r="155" spans="1:5" ht="15" thickBot="1">
      <c r="A155" s="40" t="s">
        <v>244</v>
      </c>
      <c r="B155" s="36" t="s">
        <v>771</v>
      </c>
      <c r="C155" s="36" t="s">
        <v>772</v>
      </c>
      <c r="D155" s="37" t="s">
        <v>490</v>
      </c>
      <c r="E155" s="38">
        <v>908</v>
      </c>
    </row>
    <row r="156" spans="1:5" ht="15" thickBot="1">
      <c r="A156" s="40"/>
      <c r="B156" s="36" t="s">
        <v>769</v>
      </c>
      <c r="C156" s="36" t="s">
        <v>769</v>
      </c>
      <c r="D156" s="37" t="s">
        <v>770</v>
      </c>
      <c r="E156" s="38">
        <v>72</v>
      </c>
    </row>
    <row r="157" spans="1:5" ht="15" thickBot="1">
      <c r="A157" s="40"/>
      <c r="B157" s="36" t="s">
        <v>775</v>
      </c>
      <c r="C157" s="36" t="s">
        <v>776</v>
      </c>
      <c r="D157" s="37">
        <v>2014</v>
      </c>
      <c r="E157" s="38">
        <v>4</v>
      </c>
    </row>
    <row r="158" spans="1:5" ht="15" thickBot="1">
      <c r="A158" s="40" t="s">
        <v>246</v>
      </c>
      <c r="B158" s="36" t="s">
        <v>402</v>
      </c>
      <c r="C158" s="36" t="s">
        <v>403</v>
      </c>
      <c r="D158" s="37" t="s">
        <v>477</v>
      </c>
      <c r="E158" s="38">
        <v>15</v>
      </c>
    </row>
    <row r="159" spans="1:5" ht="15" thickBot="1">
      <c r="A159" s="40"/>
      <c r="B159" s="36" t="s">
        <v>783</v>
      </c>
      <c r="C159" s="36" t="s">
        <v>784</v>
      </c>
      <c r="D159" s="37" t="s">
        <v>477</v>
      </c>
      <c r="E159" s="38">
        <v>5</v>
      </c>
    </row>
    <row r="160" spans="1:5" ht="15" thickBot="1">
      <c r="A160" s="40"/>
      <c r="B160" s="36" t="s">
        <v>781</v>
      </c>
      <c r="C160" s="36" t="s">
        <v>782</v>
      </c>
      <c r="D160" s="37" t="s">
        <v>477</v>
      </c>
      <c r="E160" s="38">
        <v>3</v>
      </c>
    </row>
    <row r="161" spans="1:5" ht="15" thickBot="1">
      <c r="A161" s="40"/>
      <c r="B161" s="36" t="s">
        <v>502</v>
      </c>
      <c r="C161" s="36" t="s">
        <v>661</v>
      </c>
      <c r="D161" s="37" t="s">
        <v>477</v>
      </c>
      <c r="E161" s="38">
        <v>3</v>
      </c>
    </row>
    <row r="162" spans="1:5" ht="15" thickBot="1">
      <c r="A162" s="40" t="s">
        <v>247</v>
      </c>
      <c r="B162" s="36" t="s">
        <v>785</v>
      </c>
      <c r="C162" s="36" t="s">
        <v>786</v>
      </c>
      <c r="D162" s="37" t="s">
        <v>451</v>
      </c>
      <c r="E162" s="38">
        <v>154</v>
      </c>
    </row>
    <row r="163" spans="1:5" ht="15" thickBot="1">
      <c r="A163" s="40" t="s">
        <v>381</v>
      </c>
      <c r="B163" s="36" t="s">
        <v>402</v>
      </c>
      <c r="C163" s="36" t="s">
        <v>403</v>
      </c>
      <c r="D163" s="37" t="s">
        <v>490</v>
      </c>
      <c r="E163" s="38">
        <v>76</v>
      </c>
    </row>
    <row r="164" spans="1:5" ht="15" thickBot="1">
      <c r="A164" s="40" t="s">
        <v>249</v>
      </c>
      <c r="B164" s="36" t="s">
        <v>498</v>
      </c>
      <c r="C164" s="36" t="s">
        <v>479</v>
      </c>
      <c r="D164" s="37">
        <v>2014</v>
      </c>
      <c r="E164" s="38">
        <v>1</v>
      </c>
    </row>
    <row r="165" spans="1:5" ht="15" thickBot="1">
      <c r="A165" s="40" t="s">
        <v>250</v>
      </c>
      <c r="B165" s="36" t="s">
        <v>807</v>
      </c>
      <c r="C165" s="36" t="s">
        <v>497</v>
      </c>
      <c r="D165" s="37" t="s">
        <v>438</v>
      </c>
      <c r="E165" s="38">
        <v>30</v>
      </c>
    </row>
    <row r="166" spans="1:5" ht="15" thickBot="1">
      <c r="A166" s="40"/>
      <c r="B166" s="36" t="s">
        <v>810</v>
      </c>
      <c r="C166" s="36" t="s">
        <v>567</v>
      </c>
      <c r="D166" s="37" t="s">
        <v>438</v>
      </c>
      <c r="E166" s="38">
        <v>23</v>
      </c>
    </row>
    <row r="167" spans="1:5" ht="15" thickBot="1">
      <c r="A167" s="40"/>
      <c r="B167" s="36" t="s">
        <v>806</v>
      </c>
      <c r="C167" s="36" t="s">
        <v>479</v>
      </c>
      <c r="D167" s="37">
        <v>2015</v>
      </c>
      <c r="E167" s="38">
        <v>7</v>
      </c>
    </row>
    <row r="168" spans="1:5" ht="15" thickBot="1">
      <c r="A168" s="40" t="s">
        <v>252</v>
      </c>
      <c r="B168" s="36" t="s">
        <v>689</v>
      </c>
      <c r="C168" s="36" t="s">
        <v>789</v>
      </c>
      <c r="D168" s="37" t="s">
        <v>399</v>
      </c>
      <c r="E168" s="38">
        <v>2211</v>
      </c>
    </row>
    <row r="169" spans="1:5" ht="15" thickBot="1">
      <c r="A169" s="40"/>
      <c r="B169" s="36" t="s">
        <v>836</v>
      </c>
      <c r="C169" s="36" t="s">
        <v>837</v>
      </c>
      <c r="D169" s="37" t="s">
        <v>546</v>
      </c>
      <c r="E169" s="38">
        <v>1792</v>
      </c>
    </row>
    <row r="170" spans="1:5" ht="15" thickBot="1">
      <c r="A170" s="40"/>
      <c r="B170" s="36" t="s">
        <v>838</v>
      </c>
      <c r="C170" s="36" t="s">
        <v>839</v>
      </c>
      <c r="D170" s="37" t="s">
        <v>691</v>
      </c>
      <c r="E170" s="38">
        <v>869</v>
      </c>
    </row>
    <row r="171" spans="1:5" ht="15" thickBot="1">
      <c r="A171" s="40"/>
      <c r="B171" s="36" t="s">
        <v>827</v>
      </c>
      <c r="C171" s="36" t="s">
        <v>828</v>
      </c>
      <c r="D171" s="37" t="s">
        <v>410</v>
      </c>
      <c r="E171" s="38">
        <v>597</v>
      </c>
    </row>
    <row r="172" spans="1:5" ht="15" thickBot="1">
      <c r="A172" s="40"/>
      <c r="B172" s="36" t="s">
        <v>402</v>
      </c>
      <c r="C172" s="36" t="s">
        <v>403</v>
      </c>
      <c r="D172" s="37" t="s">
        <v>410</v>
      </c>
      <c r="E172" s="38">
        <v>446</v>
      </c>
    </row>
    <row r="173" spans="1:5" ht="15" thickBot="1">
      <c r="A173" s="40"/>
      <c r="B173" s="36" t="s">
        <v>819</v>
      </c>
      <c r="C173" s="36" t="s">
        <v>820</v>
      </c>
      <c r="D173" s="37" t="s">
        <v>399</v>
      </c>
      <c r="E173" s="38">
        <v>236</v>
      </c>
    </row>
    <row r="174" spans="1:5" ht="15" thickBot="1">
      <c r="A174" s="40"/>
      <c r="B174" s="36" t="s">
        <v>840</v>
      </c>
      <c r="C174" s="36" t="s">
        <v>841</v>
      </c>
      <c r="D174" s="37" t="s">
        <v>842</v>
      </c>
      <c r="E174" s="38">
        <v>106</v>
      </c>
    </row>
    <row r="175" spans="1:5" ht="15" thickBot="1">
      <c r="A175" s="40"/>
      <c r="B175" s="36" t="s">
        <v>825</v>
      </c>
      <c r="C175" s="36" t="s">
        <v>826</v>
      </c>
      <c r="D175" s="37" t="s">
        <v>525</v>
      </c>
      <c r="E175" s="38">
        <v>84</v>
      </c>
    </row>
    <row r="176" spans="1:5" ht="15" thickBot="1">
      <c r="A176" s="40"/>
      <c r="B176" s="36" t="s">
        <v>515</v>
      </c>
      <c r="C176" s="36" t="s">
        <v>830</v>
      </c>
      <c r="D176" s="37" t="s">
        <v>446</v>
      </c>
      <c r="E176" s="38">
        <v>58</v>
      </c>
    </row>
    <row r="177" spans="1:5" ht="15" thickBot="1">
      <c r="A177" s="40"/>
      <c r="B177" s="36" t="s">
        <v>816</v>
      </c>
      <c r="C177" s="36" t="s">
        <v>817</v>
      </c>
      <c r="D177" s="37" t="s">
        <v>404</v>
      </c>
      <c r="E177" s="38">
        <v>56</v>
      </c>
    </row>
    <row r="178" spans="1:5" ht="15" thickBot="1">
      <c r="A178" s="40"/>
      <c r="B178" s="36" t="s">
        <v>505</v>
      </c>
      <c r="C178" s="36" t="s">
        <v>567</v>
      </c>
      <c r="D178" s="37" t="s">
        <v>399</v>
      </c>
      <c r="E178" s="38">
        <v>47</v>
      </c>
    </row>
    <row r="179" spans="1:5" ht="15" thickBot="1">
      <c r="A179" s="40"/>
      <c r="B179" s="36" t="s">
        <v>823</v>
      </c>
      <c r="C179" s="36" t="s">
        <v>824</v>
      </c>
      <c r="D179" s="37" t="s">
        <v>404</v>
      </c>
      <c r="E179" s="38">
        <v>44</v>
      </c>
    </row>
    <row r="180" spans="1:5" ht="15" thickBot="1">
      <c r="A180" s="40"/>
      <c r="B180" s="36" t="s">
        <v>831</v>
      </c>
      <c r="C180" s="36" t="s">
        <v>832</v>
      </c>
      <c r="D180" s="37" t="s">
        <v>410</v>
      </c>
      <c r="E180" s="38">
        <v>43</v>
      </c>
    </row>
    <row r="181" spans="1:5" ht="15" thickBot="1">
      <c r="A181" s="40"/>
      <c r="B181" s="36" t="s">
        <v>507</v>
      </c>
      <c r="C181" s="36" t="s">
        <v>829</v>
      </c>
      <c r="D181" s="37">
        <v>2012</v>
      </c>
      <c r="E181" s="38">
        <v>2</v>
      </c>
    </row>
    <row r="182" spans="1:5" ht="15" thickBot="1">
      <c r="A182" s="40"/>
      <c r="B182" s="36" t="s">
        <v>434</v>
      </c>
      <c r="C182" s="36" t="s">
        <v>809</v>
      </c>
      <c r="D182" s="37">
        <v>2010</v>
      </c>
      <c r="E182" s="38">
        <v>1</v>
      </c>
    </row>
    <row r="183" spans="1:5" ht="15" thickBot="1">
      <c r="A183" s="40" t="s">
        <v>254</v>
      </c>
      <c r="B183" s="36" t="s">
        <v>853</v>
      </c>
      <c r="C183" s="39"/>
      <c r="D183" s="37" t="s">
        <v>611</v>
      </c>
      <c r="E183" s="38">
        <v>472</v>
      </c>
    </row>
    <row r="184" spans="1:5" ht="15" thickBot="1">
      <c r="A184" s="40"/>
      <c r="B184" s="36" t="s">
        <v>402</v>
      </c>
      <c r="C184" s="36" t="s">
        <v>403</v>
      </c>
      <c r="D184" s="37" t="s">
        <v>443</v>
      </c>
      <c r="E184" s="38">
        <v>287</v>
      </c>
    </row>
    <row r="185" spans="1:5" ht="15" thickBot="1">
      <c r="A185" s="40"/>
      <c r="B185" s="36" t="s">
        <v>496</v>
      </c>
      <c r="C185" s="36" t="s">
        <v>497</v>
      </c>
      <c r="D185" s="37" t="s">
        <v>443</v>
      </c>
      <c r="E185" s="38">
        <v>242</v>
      </c>
    </row>
    <row r="186" spans="1:5" ht="15" thickBot="1">
      <c r="A186" s="40"/>
      <c r="B186" s="36" t="s">
        <v>783</v>
      </c>
      <c r="C186" s="39"/>
      <c r="D186" s="37" t="s">
        <v>611</v>
      </c>
      <c r="E186" s="38">
        <v>53</v>
      </c>
    </row>
    <row r="187" spans="1:5" ht="15" thickBot="1">
      <c r="A187" s="40"/>
      <c r="B187" s="36" t="s">
        <v>857</v>
      </c>
      <c r="C187" s="39"/>
      <c r="D187" s="37">
        <v>2014</v>
      </c>
      <c r="E187" s="38">
        <v>20</v>
      </c>
    </row>
    <row r="188" spans="1:5" ht="15" thickBot="1">
      <c r="A188" s="40"/>
      <c r="B188" s="36" t="s">
        <v>856</v>
      </c>
      <c r="C188" s="39"/>
      <c r="D188" s="37">
        <v>2014</v>
      </c>
      <c r="E188" s="38">
        <v>3</v>
      </c>
    </row>
    <row r="189" spans="1:5" ht="15" thickBot="1">
      <c r="A189" s="40"/>
      <c r="B189" s="36" t="s">
        <v>850</v>
      </c>
      <c r="C189" s="39"/>
      <c r="D189" s="37">
        <v>2015</v>
      </c>
      <c r="E189" s="38">
        <v>2</v>
      </c>
    </row>
    <row r="190" spans="1:5" ht="15" thickBot="1">
      <c r="A190" s="40"/>
      <c r="B190" s="36" t="s">
        <v>863</v>
      </c>
      <c r="C190" s="39"/>
      <c r="D190" s="37">
        <v>2014</v>
      </c>
      <c r="E190" s="38">
        <v>1</v>
      </c>
    </row>
    <row r="191" spans="1:5" ht="15" thickBot="1">
      <c r="A191" s="40" t="s">
        <v>256</v>
      </c>
      <c r="B191" s="36" t="s">
        <v>871</v>
      </c>
      <c r="C191" s="36" t="s">
        <v>872</v>
      </c>
      <c r="D191" s="37" t="s">
        <v>399</v>
      </c>
      <c r="E191" s="38">
        <v>297</v>
      </c>
    </row>
    <row r="192" spans="1:5" ht="15" thickBot="1">
      <c r="A192" s="40"/>
      <c r="B192" s="36" t="s">
        <v>867</v>
      </c>
      <c r="C192" s="36" t="s">
        <v>868</v>
      </c>
      <c r="D192" s="37" t="s">
        <v>525</v>
      </c>
      <c r="E192" s="38">
        <v>171</v>
      </c>
    </row>
    <row r="193" spans="1:5" ht="15" thickBot="1">
      <c r="A193" s="40"/>
      <c r="B193" s="36" t="s">
        <v>873</v>
      </c>
      <c r="C193" s="36" t="s">
        <v>695</v>
      </c>
      <c r="D193" s="37" t="s">
        <v>874</v>
      </c>
      <c r="E193" s="38">
        <v>4</v>
      </c>
    </row>
    <row r="194" spans="1:5" ht="15" thickBot="1">
      <c r="A194" s="40" t="s">
        <v>258</v>
      </c>
      <c r="B194" s="36" t="s">
        <v>402</v>
      </c>
      <c r="C194" s="36" t="s">
        <v>403</v>
      </c>
      <c r="D194" s="37" t="s">
        <v>909</v>
      </c>
      <c r="E194" s="38">
        <v>245</v>
      </c>
    </row>
    <row r="195" spans="1:5" ht="15" thickBot="1">
      <c r="A195" s="40"/>
      <c r="B195" s="36" t="s">
        <v>895</v>
      </c>
      <c r="C195" s="36" t="s">
        <v>896</v>
      </c>
      <c r="D195" s="37" t="s">
        <v>404</v>
      </c>
      <c r="E195" s="38">
        <v>184</v>
      </c>
    </row>
    <row r="196" spans="1:5" ht="15" thickBot="1">
      <c r="A196" s="40"/>
      <c r="B196" s="36" t="s">
        <v>906</v>
      </c>
      <c r="C196" s="36" t="s">
        <v>844</v>
      </c>
      <c r="D196" s="37" t="s">
        <v>404</v>
      </c>
      <c r="E196" s="38">
        <v>55</v>
      </c>
    </row>
    <row r="197" spans="1:5" ht="15" thickBot="1">
      <c r="A197" s="40"/>
      <c r="B197" s="36" t="s">
        <v>889</v>
      </c>
      <c r="C197" s="36" t="s">
        <v>890</v>
      </c>
      <c r="D197" s="37" t="s">
        <v>490</v>
      </c>
      <c r="E197" s="38">
        <v>45</v>
      </c>
    </row>
    <row r="198" spans="1:5" ht="15" thickBot="1">
      <c r="A198" s="40"/>
      <c r="B198" s="36" t="s">
        <v>902</v>
      </c>
      <c r="C198" s="36" t="s">
        <v>903</v>
      </c>
      <c r="D198" s="37" t="s">
        <v>404</v>
      </c>
      <c r="E198" s="38">
        <v>37</v>
      </c>
    </row>
    <row r="199" spans="1:5" ht="15" thickBot="1">
      <c r="A199" s="40"/>
      <c r="B199" s="36" t="s">
        <v>907</v>
      </c>
      <c r="C199" s="36" t="s">
        <v>908</v>
      </c>
      <c r="D199" s="37" t="s">
        <v>404</v>
      </c>
      <c r="E199" s="38">
        <v>5</v>
      </c>
    </row>
    <row r="200" spans="1:5" ht="15" thickBot="1">
      <c r="A200" s="40" t="s">
        <v>259</v>
      </c>
      <c r="B200" s="36" t="s">
        <v>402</v>
      </c>
      <c r="C200" s="36" t="s">
        <v>403</v>
      </c>
      <c r="D200" s="37" t="s">
        <v>668</v>
      </c>
      <c r="E200" s="38">
        <v>2310</v>
      </c>
    </row>
    <row r="201" spans="1:5" ht="15" thickBot="1">
      <c r="A201" s="40"/>
      <c r="B201" s="36" t="s">
        <v>917</v>
      </c>
      <c r="C201" s="36" t="s">
        <v>918</v>
      </c>
      <c r="D201" s="37" t="s">
        <v>461</v>
      </c>
      <c r="E201" s="38">
        <v>1627</v>
      </c>
    </row>
    <row r="202" spans="1:5" ht="15" thickBot="1">
      <c r="A202" s="40"/>
      <c r="B202" s="36" t="s">
        <v>921</v>
      </c>
      <c r="C202" s="36" t="s">
        <v>922</v>
      </c>
      <c r="D202" s="37" t="s">
        <v>399</v>
      </c>
      <c r="E202" s="38">
        <v>1353</v>
      </c>
    </row>
    <row r="203" spans="1:5" ht="15" thickBot="1">
      <c r="A203" s="40"/>
      <c r="B203" s="36" t="s">
        <v>919</v>
      </c>
      <c r="C203" s="36" t="s">
        <v>920</v>
      </c>
      <c r="D203" s="37" t="s">
        <v>525</v>
      </c>
      <c r="E203" s="38">
        <v>1216</v>
      </c>
    </row>
    <row r="204" spans="1:5" ht="15" thickBot="1">
      <c r="A204" s="40"/>
      <c r="B204" s="36" t="s">
        <v>912</v>
      </c>
      <c r="C204" s="36" t="s">
        <v>817</v>
      </c>
      <c r="D204" s="37" t="s">
        <v>734</v>
      </c>
      <c r="E204" s="38">
        <v>400</v>
      </c>
    </row>
    <row r="205" spans="1:5" ht="15" thickBot="1">
      <c r="A205" s="40"/>
      <c r="B205" s="36" t="s">
        <v>923</v>
      </c>
      <c r="C205" s="36" t="s">
        <v>924</v>
      </c>
      <c r="D205" s="37" t="s">
        <v>399</v>
      </c>
      <c r="E205" s="38">
        <v>379</v>
      </c>
    </row>
    <row r="206" spans="1:5" ht="15" thickBot="1">
      <c r="A206" s="40"/>
      <c r="B206" s="36" t="s">
        <v>965</v>
      </c>
      <c r="C206" s="36" t="s">
        <v>966</v>
      </c>
      <c r="D206" s="37" t="s">
        <v>461</v>
      </c>
      <c r="E206" s="38">
        <v>315</v>
      </c>
    </row>
    <row r="207" spans="1:5" ht="15" thickBot="1">
      <c r="A207" s="40"/>
      <c r="B207" s="36" t="s">
        <v>938</v>
      </c>
      <c r="C207" s="36" t="s">
        <v>939</v>
      </c>
      <c r="D207" s="37" t="s">
        <v>525</v>
      </c>
      <c r="E207" s="38">
        <v>247</v>
      </c>
    </row>
    <row r="208" spans="1:5" ht="15" thickBot="1">
      <c r="A208" s="40"/>
      <c r="B208" s="36" t="s">
        <v>944</v>
      </c>
      <c r="C208" s="36" t="s">
        <v>945</v>
      </c>
      <c r="D208" s="37" t="s">
        <v>525</v>
      </c>
      <c r="E208" s="38">
        <v>145</v>
      </c>
    </row>
    <row r="209" spans="1:5" ht="15" thickBot="1">
      <c r="A209" s="40"/>
      <c r="B209" s="36" t="s">
        <v>915</v>
      </c>
      <c r="C209" s="36" t="s">
        <v>916</v>
      </c>
      <c r="D209" s="37" t="s">
        <v>770</v>
      </c>
      <c r="E209" s="38">
        <v>59</v>
      </c>
    </row>
    <row r="210" spans="1:5" ht="15" thickBot="1">
      <c r="A210" s="40"/>
      <c r="B210" s="36" t="s">
        <v>925</v>
      </c>
      <c r="C210" s="36" t="s">
        <v>926</v>
      </c>
      <c r="D210" s="37" t="s">
        <v>525</v>
      </c>
      <c r="E210" s="38">
        <v>53</v>
      </c>
    </row>
    <row r="211" spans="1:5" ht="15" thickBot="1">
      <c r="A211" s="40"/>
      <c r="B211" s="36" t="s">
        <v>940</v>
      </c>
      <c r="C211" s="36" t="s">
        <v>941</v>
      </c>
      <c r="D211" s="37" t="s">
        <v>691</v>
      </c>
      <c r="E211" s="38">
        <v>48</v>
      </c>
    </row>
    <row r="212" spans="1:5" ht="15" thickBot="1">
      <c r="A212" s="40"/>
      <c r="B212" s="36" t="s">
        <v>932</v>
      </c>
      <c r="C212" s="36" t="s">
        <v>933</v>
      </c>
      <c r="D212" s="37" t="s">
        <v>934</v>
      </c>
      <c r="E212" s="38">
        <v>22</v>
      </c>
    </row>
    <row r="213" spans="1:5" ht="15" thickBot="1">
      <c r="A213" s="40"/>
      <c r="B213" s="36" t="s">
        <v>913</v>
      </c>
      <c r="C213" s="36" t="s">
        <v>914</v>
      </c>
      <c r="D213" s="37" t="s">
        <v>461</v>
      </c>
      <c r="E213" s="38">
        <v>21</v>
      </c>
    </row>
    <row r="214" spans="1:5" ht="15" thickBot="1">
      <c r="A214" s="40"/>
      <c r="B214" s="36" t="s">
        <v>927</v>
      </c>
      <c r="C214" s="36" t="s">
        <v>928</v>
      </c>
      <c r="D214" s="37" t="s">
        <v>929</v>
      </c>
      <c r="E214" s="38">
        <v>7</v>
      </c>
    </row>
    <row r="215" spans="1:5" ht="15" thickBot="1">
      <c r="A215" s="40"/>
      <c r="B215" s="36" t="s">
        <v>930</v>
      </c>
      <c r="C215" s="36" t="s">
        <v>931</v>
      </c>
      <c r="D215" s="37" t="s">
        <v>717</v>
      </c>
      <c r="E215" s="38">
        <v>5</v>
      </c>
    </row>
    <row r="216" spans="1:5" ht="15" thickBot="1">
      <c r="A216" s="40"/>
      <c r="B216" s="36" t="s">
        <v>935</v>
      </c>
      <c r="C216" s="36" t="s">
        <v>936</v>
      </c>
      <c r="D216" s="37" t="s">
        <v>937</v>
      </c>
      <c r="E216" s="38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3">
      <selection activeCell="A13" sqref="A13:F40"/>
    </sheetView>
  </sheetViews>
  <sheetFormatPr defaultColWidth="9.140625" defaultRowHeight="15"/>
  <cols>
    <col min="1" max="1" width="26.7109375" style="0" customWidth="1"/>
    <col min="2" max="2" width="2.421875" style="0" customWidth="1"/>
    <col min="7" max="7" width="12.8515625" style="0" customWidth="1"/>
    <col min="10" max="10" width="14.00390625" style="0" customWidth="1"/>
  </cols>
  <sheetData>
    <row r="1" spans="1:2" ht="14.25" hidden="1">
      <c r="A1" s="1" t="e">
        <f>DotStatQuery(B1)</f>
        <v>#NAME?</v>
      </c>
      <c r="B1" s="1" t="s">
        <v>301</v>
      </c>
    </row>
    <row r="2" ht="35.25">
      <c r="A2" s="2" t="s">
        <v>302</v>
      </c>
    </row>
    <row r="3" spans="1:6" ht="14.25">
      <c r="A3" s="25" t="s">
        <v>303</v>
      </c>
      <c r="B3" s="26"/>
      <c r="C3" s="27" t="s">
        <v>304</v>
      </c>
      <c r="D3" s="28"/>
      <c r="E3" s="28"/>
      <c r="F3" s="29"/>
    </row>
    <row r="4" spans="1:6" ht="14.25">
      <c r="A4" s="25" t="s">
        <v>305</v>
      </c>
      <c r="B4" s="26"/>
      <c r="C4" s="27" t="s">
        <v>306</v>
      </c>
      <c r="D4" s="28"/>
      <c r="E4" s="28"/>
      <c r="F4" s="29"/>
    </row>
    <row r="5" spans="1:6" ht="14.25">
      <c r="A5" s="25" t="s">
        <v>307</v>
      </c>
      <c r="B5" s="26"/>
      <c r="C5" s="27" t="s">
        <v>308</v>
      </c>
      <c r="D5" s="28"/>
      <c r="E5" s="28"/>
      <c r="F5" s="29"/>
    </row>
    <row r="6" spans="1:6" ht="14.25">
      <c r="A6" s="25" t="s">
        <v>309</v>
      </c>
      <c r="B6" s="26"/>
      <c r="C6" s="27" t="s">
        <v>310</v>
      </c>
      <c r="D6" s="28"/>
      <c r="E6" s="28"/>
      <c r="F6" s="29"/>
    </row>
    <row r="7" spans="1:6" ht="14.25">
      <c r="A7" s="25" t="s">
        <v>311</v>
      </c>
      <c r="B7" s="26"/>
      <c r="C7" s="27" t="s">
        <v>356</v>
      </c>
      <c r="D7" s="28"/>
      <c r="E7" s="28"/>
      <c r="F7" s="29"/>
    </row>
    <row r="8" spans="1:6" ht="14.25">
      <c r="A8" s="25" t="s">
        <v>313</v>
      </c>
      <c r="B8" s="26"/>
      <c r="C8" s="27" t="s">
        <v>314</v>
      </c>
      <c r="D8" s="28"/>
      <c r="E8" s="28"/>
      <c r="F8" s="29"/>
    </row>
    <row r="9" spans="1:6" ht="30">
      <c r="A9" s="30" t="s">
        <v>315</v>
      </c>
      <c r="B9" s="31"/>
      <c r="C9" s="3" t="s">
        <v>316</v>
      </c>
      <c r="D9" s="3" t="s">
        <v>317</v>
      </c>
      <c r="E9" s="3" t="s">
        <v>318</v>
      </c>
      <c r="F9" s="3" t="s">
        <v>319</v>
      </c>
    </row>
    <row r="10" spans="1:10" ht="14.25">
      <c r="A10" s="4" t="s">
        <v>320</v>
      </c>
      <c r="B10" s="5" t="s">
        <v>321</v>
      </c>
      <c r="C10" s="5" t="s">
        <v>321</v>
      </c>
      <c r="D10" s="5" t="s">
        <v>321</v>
      </c>
      <c r="E10" s="5" t="s">
        <v>321</v>
      </c>
      <c r="F10" s="5" t="s">
        <v>321</v>
      </c>
      <c r="G10" t="s">
        <v>377</v>
      </c>
      <c r="H10" t="s">
        <v>378</v>
      </c>
      <c r="I10" t="s">
        <v>379</v>
      </c>
      <c r="J10" t="s">
        <v>380</v>
      </c>
    </row>
    <row r="11" spans="1:10" ht="14.25">
      <c r="A11" s="6" t="s">
        <v>322</v>
      </c>
      <c r="B11" s="5" t="s">
        <v>321</v>
      </c>
      <c r="C11" s="7">
        <v>1361.332232</v>
      </c>
      <c r="D11" s="7">
        <v>738.821624</v>
      </c>
      <c r="E11" s="7">
        <v>4798.384795</v>
      </c>
      <c r="F11" s="7">
        <v>68877.669783</v>
      </c>
      <c r="G11" s="11">
        <f>SUM(C11:E11)</f>
        <v>6898.538651</v>
      </c>
      <c r="H11" s="12">
        <f>(C11+D11)/(F11+G11)</f>
        <v>0.027715214305413606</v>
      </c>
      <c r="I11" s="12">
        <f>(C11+D11)/G11</f>
        <v>0.3044346001736999</v>
      </c>
      <c r="J11" s="13">
        <f>F11/G11</f>
        <v>9.984385573169996</v>
      </c>
    </row>
    <row r="12" spans="1:10" ht="14.25">
      <c r="A12" s="6" t="s">
        <v>323</v>
      </c>
      <c r="B12" s="5" t="s">
        <v>321</v>
      </c>
      <c r="C12" s="8">
        <v>0.33855</v>
      </c>
      <c r="D12" s="8">
        <v>0.004376</v>
      </c>
      <c r="E12" s="8">
        <v>3.422174</v>
      </c>
      <c r="F12" s="8">
        <v>1097.189051</v>
      </c>
      <c r="G12" s="11">
        <f aca="true" t="shared" si="0" ref="G12:G40">SUM(C12:E12)</f>
        <v>3.7651</v>
      </c>
      <c r="H12" s="12">
        <f aca="true" t="shared" si="1" ref="H12:H40">(C12+D12)/(F12+G12)</f>
        <v>0.00031148072759298764</v>
      </c>
      <c r="I12" s="12">
        <f aca="true" t="shared" si="2" ref="I12:I40">(C12+D12)/G12</f>
        <v>0.09108018379325915</v>
      </c>
      <c r="J12" s="13">
        <f aca="true" t="shared" si="3" ref="J12:J40">F12/G12</f>
        <v>291.4103346524661</v>
      </c>
    </row>
    <row r="13" spans="1:10" ht="14.25">
      <c r="A13" s="6" t="s">
        <v>324</v>
      </c>
      <c r="B13" s="5" t="s">
        <v>321</v>
      </c>
      <c r="C13" s="7">
        <v>3.409514</v>
      </c>
      <c r="D13" s="7">
        <v>0.055248</v>
      </c>
      <c r="E13" s="7" t="s">
        <v>333</v>
      </c>
      <c r="F13" s="7">
        <v>276.52384</v>
      </c>
      <c r="G13" s="11">
        <f t="shared" si="0"/>
        <v>3.4647620000000003</v>
      </c>
      <c r="H13" s="12">
        <f t="shared" si="1"/>
        <v>0.012374653736797471</v>
      </c>
      <c r="I13" s="12">
        <f t="shared" si="2"/>
        <v>1</v>
      </c>
      <c r="J13" s="13">
        <f t="shared" si="3"/>
        <v>79.81034195133749</v>
      </c>
    </row>
    <row r="14" spans="1:10" ht="14.25">
      <c r="A14" s="6" t="s">
        <v>325</v>
      </c>
      <c r="B14" s="5" t="s">
        <v>321</v>
      </c>
      <c r="C14" s="8">
        <v>3.035709</v>
      </c>
      <c r="D14" s="8">
        <v>1.325328</v>
      </c>
      <c r="E14" s="8">
        <v>2.299444</v>
      </c>
      <c r="F14" s="8">
        <v>1540.760979</v>
      </c>
      <c r="G14" s="11">
        <f t="shared" si="0"/>
        <v>6.660481000000001</v>
      </c>
      <c r="H14" s="12">
        <f t="shared" si="1"/>
        <v>0.0028182606437421394</v>
      </c>
      <c r="I14" s="12">
        <f t="shared" si="2"/>
        <v>0.6547630719162775</v>
      </c>
      <c r="J14" s="13">
        <f t="shared" si="3"/>
        <v>231.32878526340662</v>
      </c>
    </row>
    <row r="15" spans="1:10" ht="14.25">
      <c r="A15" s="6" t="s">
        <v>326</v>
      </c>
      <c r="B15" s="5" t="s">
        <v>321</v>
      </c>
      <c r="C15" s="7">
        <v>18.500782</v>
      </c>
      <c r="D15" s="7">
        <v>54.203984</v>
      </c>
      <c r="E15" s="7">
        <v>1098.482963</v>
      </c>
      <c r="F15" s="7">
        <v>402.007624</v>
      </c>
      <c r="G15" s="11">
        <f t="shared" si="0"/>
        <v>1171.187729</v>
      </c>
      <c r="H15" s="12">
        <f t="shared" si="1"/>
        <v>0.046214709356569024</v>
      </c>
      <c r="I15" s="12">
        <f t="shared" si="2"/>
        <v>0.06207780716937481</v>
      </c>
      <c r="J15" s="13">
        <f t="shared" si="3"/>
        <v>0.3432478107871296</v>
      </c>
    </row>
    <row r="16" spans="1:10" ht="14.25">
      <c r="A16" s="6" t="s">
        <v>327</v>
      </c>
      <c r="B16" s="5" t="s">
        <v>321</v>
      </c>
      <c r="C16" s="8" t="s">
        <v>333</v>
      </c>
      <c r="D16" s="8" t="s">
        <v>333</v>
      </c>
      <c r="E16" s="8" t="s">
        <v>333</v>
      </c>
      <c r="F16" s="8" t="s">
        <v>333</v>
      </c>
      <c r="G16" s="11">
        <f t="shared" si="0"/>
        <v>0</v>
      </c>
      <c r="H16" s="12" t="e">
        <f t="shared" si="1"/>
        <v>#VALUE!</v>
      </c>
      <c r="I16" s="12" t="e">
        <f t="shared" si="2"/>
        <v>#VALUE!</v>
      </c>
      <c r="J16" s="13" t="e">
        <f t="shared" si="3"/>
        <v>#VALUE!</v>
      </c>
    </row>
    <row r="17" spans="1:10" ht="14.25">
      <c r="A17" s="6" t="s">
        <v>328</v>
      </c>
      <c r="B17" s="5" t="s">
        <v>321</v>
      </c>
      <c r="C17" s="7">
        <v>14.902991</v>
      </c>
      <c r="D17" s="7">
        <v>55.380594</v>
      </c>
      <c r="E17" s="7">
        <v>47.310314</v>
      </c>
      <c r="F17" s="7">
        <v>560.535243</v>
      </c>
      <c r="G17" s="11">
        <f t="shared" si="0"/>
        <v>117.593899</v>
      </c>
      <c r="H17" s="12">
        <f t="shared" si="1"/>
        <v>0.1036433632577908</v>
      </c>
      <c r="I17" s="12">
        <f t="shared" si="2"/>
        <v>0.5976805395320722</v>
      </c>
      <c r="J17" s="13">
        <f t="shared" si="3"/>
        <v>4.766703440966781</v>
      </c>
    </row>
    <row r="18" spans="1:10" ht="14.25">
      <c r="A18" s="6" t="s">
        <v>329</v>
      </c>
      <c r="B18" s="5" t="s">
        <v>321</v>
      </c>
      <c r="C18" s="8">
        <v>3.076123</v>
      </c>
      <c r="D18" s="8">
        <v>0.316348</v>
      </c>
      <c r="E18" s="8">
        <v>4.842391</v>
      </c>
      <c r="F18" s="8">
        <v>378.298723</v>
      </c>
      <c r="G18" s="11">
        <f t="shared" si="0"/>
        <v>8.234862</v>
      </c>
      <c r="H18" s="12">
        <f t="shared" si="1"/>
        <v>0.00877665261609803</v>
      </c>
      <c r="I18" s="12">
        <f t="shared" si="2"/>
        <v>0.41196452350992646</v>
      </c>
      <c r="J18" s="13">
        <f t="shared" si="3"/>
        <v>45.93868397551775</v>
      </c>
    </row>
    <row r="19" spans="1:10" ht="14.25">
      <c r="A19" s="6" t="s">
        <v>330</v>
      </c>
      <c r="B19" s="5" t="s">
        <v>321</v>
      </c>
      <c r="C19" s="7">
        <v>9.317397</v>
      </c>
      <c r="D19" s="7">
        <v>44.319286</v>
      </c>
      <c r="E19" s="7">
        <v>757.680485</v>
      </c>
      <c r="F19" s="7">
        <v>5720.640161</v>
      </c>
      <c r="G19" s="11">
        <f t="shared" si="0"/>
        <v>811.3171679999999</v>
      </c>
      <c r="H19" s="12">
        <f t="shared" si="1"/>
        <v>0.008211425809820993</v>
      </c>
      <c r="I19" s="12">
        <f t="shared" si="2"/>
        <v>0.0661106224736021</v>
      </c>
      <c r="J19" s="13">
        <f t="shared" si="3"/>
        <v>7.051052765347128</v>
      </c>
    </row>
    <row r="20" spans="1:10" ht="14.25">
      <c r="A20" s="6" t="s">
        <v>331</v>
      </c>
      <c r="B20" s="5" t="s">
        <v>321</v>
      </c>
      <c r="C20" s="8">
        <v>59.309083</v>
      </c>
      <c r="D20" s="8">
        <v>99.214575</v>
      </c>
      <c r="E20" s="8">
        <v>860.921043</v>
      </c>
      <c r="F20" s="8">
        <v>4623.384358</v>
      </c>
      <c r="G20" s="11">
        <f t="shared" si="0"/>
        <v>1019.4447010000001</v>
      </c>
      <c r="H20" s="12">
        <f t="shared" si="1"/>
        <v>0.028092939967260488</v>
      </c>
      <c r="I20" s="12">
        <f t="shared" si="2"/>
        <v>0.1555000068610882</v>
      </c>
      <c r="J20" s="13">
        <f t="shared" si="3"/>
        <v>4.535198773866597</v>
      </c>
    </row>
    <row r="21" spans="1:10" ht="14.25">
      <c r="A21" s="6" t="s">
        <v>332</v>
      </c>
      <c r="B21" s="5" t="s">
        <v>321</v>
      </c>
      <c r="C21" s="7">
        <v>1.23657</v>
      </c>
      <c r="D21" s="7">
        <v>4.38357</v>
      </c>
      <c r="E21" s="7">
        <v>1.250701</v>
      </c>
      <c r="F21" s="7">
        <v>221.391172</v>
      </c>
      <c r="G21" s="11">
        <f t="shared" si="0"/>
        <v>6.8708409999999995</v>
      </c>
      <c r="H21" s="12">
        <f t="shared" si="1"/>
        <v>0.024621442377273692</v>
      </c>
      <c r="I21" s="12">
        <f t="shared" si="2"/>
        <v>0.8179697361647577</v>
      </c>
      <c r="J21" s="13">
        <f t="shared" si="3"/>
        <v>32.22184474942733</v>
      </c>
    </row>
    <row r="22" spans="1:10" ht="14.25">
      <c r="A22" s="6" t="s">
        <v>334</v>
      </c>
      <c r="B22" s="5" t="s">
        <v>321</v>
      </c>
      <c r="C22" s="8" t="s">
        <v>333</v>
      </c>
      <c r="D22" s="8" t="s">
        <v>333</v>
      </c>
      <c r="E22" s="8" t="s">
        <v>333</v>
      </c>
      <c r="F22" s="8" t="s">
        <v>333</v>
      </c>
      <c r="G22" s="11">
        <f t="shared" si="0"/>
        <v>0</v>
      </c>
      <c r="H22" s="12" t="e">
        <f t="shared" si="1"/>
        <v>#VALUE!</v>
      </c>
      <c r="I22" s="12" t="e">
        <f t="shared" si="2"/>
        <v>#VALUE!</v>
      </c>
      <c r="J22" s="13" t="e">
        <f t="shared" si="3"/>
        <v>#VALUE!</v>
      </c>
    </row>
    <row r="23" spans="1:10" ht="14.25">
      <c r="A23" s="6" t="s">
        <v>335</v>
      </c>
      <c r="B23" s="5" t="s">
        <v>321</v>
      </c>
      <c r="C23" s="7">
        <v>0.746811</v>
      </c>
      <c r="D23" s="7" t="s">
        <v>333</v>
      </c>
      <c r="E23" s="7" t="s">
        <v>333</v>
      </c>
      <c r="F23" s="7">
        <v>324.162471</v>
      </c>
      <c r="G23" s="11">
        <f t="shared" si="0"/>
        <v>0.746811</v>
      </c>
      <c r="H23" s="12" t="e">
        <f t="shared" si="1"/>
        <v>#VALUE!</v>
      </c>
      <c r="I23" s="12" t="e">
        <f t="shared" si="2"/>
        <v>#VALUE!</v>
      </c>
      <c r="J23" s="13">
        <f t="shared" si="3"/>
        <v>434.06226073263514</v>
      </c>
    </row>
    <row r="24" spans="1:10" ht="14.25">
      <c r="A24" s="6" t="s">
        <v>336</v>
      </c>
      <c r="B24" s="5" t="s">
        <v>321</v>
      </c>
      <c r="C24" s="8">
        <v>0.291089</v>
      </c>
      <c r="D24" s="8" t="s">
        <v>333</v>
      </c>
      <c r="E24" s="8" t="s">
        <v>333</v>
      </c>
      <c r="F24" s="8">
        <v>1396.033535</v>
      </c>
      <c r="G24" s="11">
        <f t="shared" si="0"/>
        <v>0.291089</v>
      </c>
      <c r="H24" s="12" t="e">
        <f t="shared" si="1"/>
        <v>#VALUE!</v>
      </c>
      <c r="I24" s="12" t="e">
        <f t="shared" si="2"/>
        <v>#VALUE!</v>
      </c>
      <c r="J24" s="13">
        <f t="shared" si="3"/>
        <v>4795.899312581376</v>
      </c>
    </row>
    <row r="25" spans="1:10" ht="14.25">
      <c r="A25" s="6" t="s">
        <v>337</v>
      </c>
      <c r="B25" s="5" t="s">
        <v>321</v>
      </c>
      <c r="C25" s="7">
        <v>1055.299997</v>
      </c>
      <c r="D25" s="7">
        <v>97.16109</v>
      </c>
      <c r="E25" s="7">
        <v>1890.354962</v>
      </c>
      <c r="F25" s="7">
        <v>11400.345399</v>
      </c>
      <c r="G25" s="11">
        <f t="shared" si="0"/>
        <v>3042.816049</v>
      </c>
      <c r="H25" s="12">
        <f t="shared" si="1"/>
        <v>0.07979285498879374</v>
      </c>
      <c r="I25" s="12">
        <f t="shared" si="2"/>
        <v>0.37874819523800934</v>
      </c>
      <c r="J25" s="13">
        <f t="shared" si="3"/>
        <v>3.746642983149324</v>
      </c>
    </row>
    <row r="26" spans="1:10" ht="14.25">
      <c r="A26" s="6" t="s">
        <v>338</v>
      </c>
      <c r="B26" s="5" t="s">
        <v>321</v>
      </c>
      <c r="C26" s="8" t="s">
        <v>333</v>
      </c>
      <c r="D26" s="8" t="s">
        <v>333</v>
      </c>
      <c r="E26" s="8" t="s">
        <v>333</v>
      </c>
      <c r="F26" s="8" t="s">
        <v>333</v>
      </c>
      <c r="G26" s="11">
        <f t="shared" si="0"/>
        <v>0</v>
      </c>
      <c r="H26" s="12" t="e">
        <f t="shared" si="1"/>
        <v>#VALUE!</v>
      </c>
      <c r="I26" s="12" t="e">
        <f t="shared" si="2"/>
        <v>#VALUE!</v>
      </c>
      <c r="J26" s="13" t="e">
        <f t="shared" si="3"/>
        <v>#VALUE!</v>
      </c>
    </row>
    <row r="27" spans="1:10" ht="14.25">
      <c r="A27" s="6" t="s">
        <v>339</v>
      </c>
      <c r="B27" s="5" t="s">
        <v>321</v>
      </c>
      <c r="C27" s="7" t="s">
        <v>333</v>
      </c>
      <c r="D27" s="7" t="s">
        <v>333</v>
      </c>
      <c r="E27" s="7" t="s">
        <v>333</v>
      </c>
      <c r="F27" s="7">
        <v>134.25819</v>
      </c>
      <c r="G27" s="11">
        <f t="shared" si="0"/>
        <v>0</v>
      </c>
      <c r="H27" s="12" t="e">
        <f t="shared" si="1"/>
        <v>#VALUE!</v>
      </c>
      <c r="I27" s="12" t="e">
        <f t="shared" si="2"/>
        <v>#VALUE!</v>
      </c>
      <c r="J27" s="13" t="e">
        <f t="shared" si="3"/>
        <v>#DIV/0!</v>
      </c>
    </row>
    <row r="28" spans="1:10" ht="14.25">
      <c r="A28" s="6" t="s">
        <v>340</v>
      </c>
      <c r="B28" s="5" t="s">
        <v>321</v>
      </c>
      <c r="C28" s="8">
        <v>50.326972</v>
      </c>
      <c r="D28" s="8">
        <v>238.6505</v>
      </c>
      <c r="E28" s="8" t="s">
        <v>333</v>
      </c>
      <c r="F28" s="8">
        <v>2150.46954</v>
      </c>
      <c r="G28" s="11">
        <f t="shared" si="0"/>
        <v>288.977472</v>
      </c>
      <c r="H28" s="12">
        <f t="shared" si="1"/>
        <v>0.11846023733185312</v>
      </c>
      <c r="I28" s="12">
        <f t="shared" si="2"/>
        <v>1</v>
      </c>
      <c r="J28" s="13">
        <f t="shared" si="3"/>
        <v>7.441651160959704</v>
      </c>
    </row>
    <row r="29" spans="1:10" ht="14.25">
      <c r="A29" s="6" t="s">
        <v>341</v>
      </c>
      <c r="B29" s="5" t="s">
        <v>321</v>
      </c>
      <c r="C29" s="7">
        <v>2.221581</v>
      </c>
      <c r="D29" s="7">
        <v>2.686401</v>
      </c>
      <c r="E29" s="7">
        <v>0.00348</v>
      </c>
      <c r="F29" s="7">
        <v>111.319106</v>
      </c>
      <c r="G29" s="11">
        <f t="shared" si="0"/>
        <v>4.911462</v>
      </c>
      <c r="H29" s="12">
        <f t="shared" si="1"/>
        <v>0.0422262584142237</v>
      </c>
      <c r="I29" s="12">
        <f t="shared" si="2"/>
        <v>0.9992914533391484</v>
      </c>
      <c r="J29" s="13">
        <f t="shared" si="3"/>
        <v>22.665166909567866</v>
      </c>
    </row>
    <row r="30" spans="1:10" ht="14.25">
      <c r="A30" s="6" t="s">
        <v>342</v>
      </c>
      <c r="B30" s="5" t="s">
        <v>321</v>
      </c>
      <c r="C30" s="8">
        <v>20.104059</v>
      </c>
      <c r="D30" s="8">
        <v>37.885379</v>
      </c>
      <c r="E30" s="8">
        <v>117.56384</v>
      </c>
      <c r="F30" s="8">
        <v>1258.357401</v>
      </c>
      <c r="G30" s="11">
        <f t="shared" si="0"/>
        <v>175.553278</v>
      </c>
      <c r="H30" s="12">
        <f t="shared" si="1"/>
        <v>0.04044145765093364</v>
      </c>
      <c r="I30" s="12">
        <f t="shared" si="2"/>
        <v>0.33032386897383936</v>
      </c>
      <c r="J30" s="13">
        <f t="shared" si="3"/>
        <v>7.167951606121533</v>
      </c>
    </row>
    <row r="31" spans="1:10" ht="14.25">
      <c r="A31" s="6" t="s">
        <v>343</v>
      </c>
      <c r="B31" s="5" t="s">
        <v>321</v>
      </c>
      <c r="C31" s="7" t="s">
        <v>333</v>
      </c>
      <c r="D31" s="7" t="s">
        <v>333</v>
      </c>
      <c r="E31" s="7" t="s">
        <v>333</v>
      </c>
      <c r="F31" s="7" t="s">
        <v>333</v>
      </c>
      <c r="G31" s="11">
        <f t="shared" si="0"/>
        <v>0</v>
      </c>
      <c r="H31" s="12" t="e">
        <f t="shared" si="1"/>
        <v>#VALUE!</v>
      </c>
      <c r="I31" s="12" t="e">
        <f t="shared" si="2"/>
        <v>#VALUE!</v>
      </c>
      <c r="J31" s="13" t="e">
        <f t="shared" si="3"/>
        <v>#VALUE!</v>
      </c>
    </row>
    <row r="32" spans="1:10" ht="14.25">
      <c r="A32" s="6" t="s">
        <v>344</v>
      </c>
      <c r="B32" s="5" t="s">
        <v>321</v>
      </c>
      <c r="C32" s="8">
        <v>0.493008</v>
      </c>
      <c r="D32" s="8">
        <v>0.372608</v>
      </c>
      <c r="E32" s="8">
        <v>0.087698</v>
      </c>
      <c r="F32" s="8">
        <v>186.908657</v>
      </c>
      <c r="G32" s="11">
        <f t="shared" si="0"/>
        <v>0.953314</v>
      </c>
      <c r="H32" s="12">
        <f t="shared" si="1"/>
        <v>0.004607723401347684</v>
      </c>
      <c r="I32" s="12">
        <f t="shared" si="2"/>
        <v>0.9080072253213526</v>
      </c>
      <c r="J32" s="13">
        <f t="shared" si="3"/>
        <v>196.06200790085953</v>
      </c>
    </row>
    <row r="33" spans="1:10" ht="14.25">
      <c r="A33" s="6" t="s">
        <v>345</v>
      </c>
      <c r="B33" s="5" t="s">
        <v>321</v>
      </c>
      <c r="C33" s="7" t="s">
        <v>333</v>
      </c>
      <c r="D33" s="7" t="s">
        <v>333</v>
      </c>
      <c r="E33" s="7" t="s">
        <v>333</v>
      </c>
      <c r="F33" s="7" t="s">
        <v>333</v>
      </c>
      <c r="G33" s="11">
        <f t="shared" si="0"/>
        <v>0</v>
      </c>
      <c r="H33" s="12" t="e">
        <f t="shared" si="1"/>
        <v>#VALUE!</v>
      </c>
      <c r="I33" s="12" t="e">
        <f t="shared" si="2"/>
        <v>#VALUE!</v>
      </c>
      <c r="J33" s="13" t="e">
        <f t="shared" si="3"/>
        <v>#VALUE!</v>
      </c>
    </row>
    <row r="34" spans="1:10" ht="14.25">
      <c r="A34" s="6" t="s">
        <v>346</v>
      </c>
      <c r="B34" s="5" t="s">
        <v>321</v>
      </c>
      <c r="C34" s="8" t="s">
        <v>333</v>
      </c>
      <c r="D34" s="8" t="s">
        <v>333</v>
      </c>
      <c r="E34" s="8" t="s">
        <v>333</v>
      </c>
      <c r="F34" s="8" t="s">
        <v>333</v>
      </c>
      <c r="G34" s="11">
        <f t="shared" si="0"/>
        <v>0</v>
      </c>
      <c r="H34" s="12" t="e">
        <f t="shared" si="1"/>
        <v>#VALUE!</v>
      </c>
      <c r="I34" s="12" t="e">
        <f t="shared" si="2"/>
        <v>#VALUE!</v>
      </c>
      <c r="J34" s="13" t="e">
        <f t="shared" si="3"/>
        <v>#VALUE!</v>
      </c>
    </row>
    <row r="35" spans="1:10" ht="14.25">
      <c r="A35" s="6" t="s">
        <v>347</v>
      </c>
      <c r="B35" s="5" t="s">
        <v>321</v>
      </c>
      <c r="C35" s="7">
        <v>12.216445</v>
      </c>
      <c r="D35" s="7">
        <v>18.123199</v>
      </c>
      <c r="E35" s="7" t="s">
        <v>333</v>
      </c>
      <c r="F35" s="7">
        <v>1458.131005</v>
      </c>
      <c r="G35" s="11">
        <f t="shared" si="0"/>
        <v>30.339644</v>
      </c>
      <c r="H35" s="12">
        <f t="shared" si="1"/>
        <v>0.020383098598808852</v>
      </c>
      <c r="I35" s="12">
        <f t="shared" si="2"/>
        <v>1</v>
      </c>
      <c r="J35" s="13">
        <f t="shared" si="3"/>
        <v>48.060254266661794</v>
      </c>
    </row>
    <row r="36" spans="1:10" ht="14.25">
      <c r="A36" s="6" t="s">
        <v>348</v>
      </c>
      <c r="B36" s="5" t="s">
        <v>321</v>
      </c>
      <c r="C36" s="8">
        <v>5.759399</v>
      </c>
      <c r="D36" s="8">
        <v>26.544607</v>
      </c>
      <c r="E36" s="8">
        <v>0.371374</v>
      </c>
      <c r="F36" s="8">
        <v>1992.195512</v>
      </c>
      <c r="G36" s="11">
        <f t="shared" si="0"/>
        <v>32.675380000000004</v>
      </c>
      <c r="H36" s="12">
        <f t="shared" si="1"/>
        <v>0.015953612710632024</v>
      </c>
      <c r="I36" s="12">
        <f t="shared" si="2"/>
        <v>0.9886344397524985</v>
      </c>
      <c r="J36" s="13">
        <f t="shared" si="3"/>
        <v>60.96931426658236</v>
      </c>
    </row>
    <row r="37" spans="1:10" ht="14.25">
      <c r="A37" s="6" t="s">
        <v>349</v>
      </c>
      <c r="B37" s="5" t="s">
        <v>321</v>
      </c>
      <c r="C37" s="7">
        <v>18.916727</v>
      </c>
      <c r="D37" s="7">
        <v>1.649071</v>
      </c>
      <c r="E37" s="7" t="s">
        <v>333</v>
      </c>
      <c r="F37" s="7">
        <v>897.084763</v>
      </c>
      <c r="G37" s="11">
        <f t="shared" si="0"/>
        <v>20.565798</v>
      </c>
      <c r="H37" s="12">
        <f t="shared" si="1"/>
        <v>0.02241136100607691</v>
      </c>
      <c r="I37" s="12">
        <f t="shared" si="2"/>
        <v>1</v>
      </c>
      <c r="J37" s="13">
        <f t="shared" si="3"/>
        <v>43.62022630972063</v>
      </c>
    </row>
    <row r="38" spans="1:10" ht="14.25">
      <c r="A38" s="6" t="s">
        <v>350</v>
      </c>
      <c r="B38" s="5" t="s">
        <v>321</v>
      </c>
      <c r="C38" s="8">
        <v>4.898759</v>
      </c>
      <c r="D38" s="8" t="s">
        <v>333</v>
      </c>
      <c r="E38" s="8">
        <v>2.047681</v>
      </c>
      <c r="F38" s="8">
        <v>3933.915326</v>
      </c>
      <c r="G38" s="11">
        <f t="shared" si="0"/>
        <v>6.94644</v>
      </c>
      <c r="H38" s="12" t="e">
        <f t="shared" si="1"/>
        <v>#VALUE!</v>
      </c>
      <c r="I38" s="12" t="e">
        <f t="shared" si="2"/>
        <v>#VALUE!</v>
      </c>
      <c r="J38" s="13">
        <f t="shared" si="3"/>
        <v>566.3210689216346</v>
      </c>
    </row>
    <row r="39" spans="1:10" ht="14.25">
      <c r="A39" s="6" t="s">
        <v>351</v>
      </c>
      <c r="B39" s="5" t="s">
        <v>321</v>
      </c>
      <c r="C39" s="7">
        <v>70.804</v>
      </c>
      <c r="D39" s="7" t="s">
        <v>333</v>
      </c>
      <c r="E39" s="7" t="s">
        <v>333</v>
      </c>
      <c r="F39" s="7">
        <v>20863.029</v>
      </c>
      <c r="G39" s="11">
        <f t="shared" si="0"/>
        <v>70.804</v>
      </c>
      <c r="H39" s="12" t="e">
        <f t="shared" si="1"/>
        <v>#VALUE!</v>
      </c>
      <c r="I39" s="12" t="e">
        <f t="shared" si="2"/>
        <v>#VALUE!</v>
      </c>
      <c r="J39" s="13">
        <f t="shared" si="3"/>
        <v>294.65890345178235</v>
      </c>
    </row>
    <row r="40" spans="1:10" ht="14.25">
      <c r="A40" s="6" t="s">
        <v>352</v>
      </c>
      <c r="B40" s="5" t="s">
        <v>321</v>
      </c>
      <c r="C40" s="8">
        <v>6.126666</v>
      </c>
      <c r="D40" s="8">
        <v>56.545461</v>
      </c>
      <c r="E40" s="8">
        <v>11.746246</v>
      </c>
      <c r="F40" s="8">
        <v>7950.728731</v>
      </c>
      <c r="G40" s="11">
        <f t="shared" si="0"/>
        <v>74.418373</v>
      </c>
      <c r="H40" s="12">
        <f t="shared" si="1"/>
        <v>0.007809467687983206</v>
      </c>
      <c r="I40" s="12">
        <f t="shared" si="2"/>
        <v>0.8421593280465833</v>
      </c>
      <c r="J40" s="13">
        <f t="shared" si="3"/>
        <v>106.83824989025223</v>
      </c>
    </row>
    <row r="41" ht="14.25">
      <c r="A41" s="9" t="s">
        <v>357</v>
      </c>
    </row>
  </sheetData>
  <sheetProtection/>
  <mergeCells count="13">
    <mergeCell ref="A9:B9"/>
    <mergeCell ref="A6:B6"/>
    <mergeCell ref="C6:F6"/>
    <mergeCell ref="A7:B7"/>
    <mergeCell ref="C7:F7"/>
    <mergeCell ref="A8:B8"/>
    <mergeCell ref="C8:F8"/>
    <mergeCell ref="A3:B3"/>
    <mergeCell ref="C3:F3"/>
    <mergeCell ref="A4:B4"/>
    <mergeCell ref="C4:F4"/>
    <mergeCell ref="A5:B5"/>
    <mergeCell ref="C5:F5"/>
  </mergeCells>
  <hyperlinks>
    <hyperlink ref="A2" r:id="rId1" tooltip="Click once to display linked information. Click and hold to select this cell." display="http://stats.oecd.org/OECDStat_Metadata/ShowMetadata.ashx?Dataset=RIOMARKERS&amp;ShowOnWeb=true&amp;Lang=en"/>
    <hyperlink ref="A41" r:id="rId2" tooltip="Click once to display linked information. Click and hold to select this cell." display="http://stats.oecd.org/"/>
  </hyperlink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140"/>
  <sheetViews>
    <sheetView zoomScalePageLayoutView="0" workbookViewId="0" topLeftCell="A121">
      <selection activeCell="A1" sqref="A1:C140"/>
    </sheetView>
  </sheetViews>
  <sheetFormatPr defaultColWidth="9.140625" defaultRowHeight="15"/>
  <cols>
    <col min="1" max="1" width="16.57421875" style="0" customWidth="1"/>
    <col min="2" max="2" width="29.8515625" style="0" customWidth="1"/>
  </cols>
  <sheetData>
    <row r="1" spans="1:3" ht="15" thickBot="1">
      <c r="A1" s="32" t="s">
        <v>971</v>
      </c>
      <c r="B1" s="33" t="s">
        <v>391</v>
      </c>
      <c r="C1" s="33" t="s">
        <v>392</v>
      </c>
    </row>
    <row r="2" spans="1:3" ht="15" thickBot="1">
      <c r="A2" s="40" t="s">
        <v>207</v>
      </c>
      <c r="B2" s="36" t="s">
        <v>395</v>
      </c>
      <c r="C2" s="36" t="s">
        <v>396</v>
      </c>
    </row>
    <row r="3" spans="1:3" ht="15" thickBot="1">
      <c r="A3" s="40" t="s">
        <v>381</v>
      </c>
      <c r="B3" s="36" t="s">
        <v>400</v>
      </c>
      <c r="C3" s="36" t="s">
        <v>401</v>
      </c>
    </row>
    <row r="4" spans="1:3" ht="15" thickBot="1">
      <c r="A4" s="40" t="s">
        <v>209</v>
      </c>
      <c r="B4" s="36" t="s">
        <v>444</v>
      </c>
      <c r="C4" s="36" t="s">
        <v>445</v>
      </c>
    </row>
    <row r="5" spans="1:3" ht="15" thickBot="1">
      <c r="A5" s="40"/>
      <c r="B5" s="36" t="s">
        <v>439</v>
      </c>
      <c r="C5" s="36" t="s">
        <v>440</v>
      </c>
    </row>
    <row r="6" spans="1:3" ht="15" thickBot="1">
      <c r="A6" s="40"/>
      <c r="B6" s="36" t="s">
        <v>432</v>
      </c>
      <c r="C6" s="36" t="s">
        <v>433</v>
      </c>
    </row>
    <row r="7" spans="1:3" ht="15" thickBot="1">
      <c r="A7" s="40"/>
      <c r="B7" s="36" t="s">
        <v>434</v>
      </c>
      <c r="C7" s="36" t="s">
        <v>435</v>
      </c>
    </row>
    <row r="8" spans="1:3" ht="15" thickBot="1">
      <c r="A8" s="40"/>
      <c r="B8" s="36" t="s">
        <v>414</v>
      </c>
      <c r="C8" s="36" t="s">
        <v>415</v>
      </c>
    </row>
    <row r="9" spans="1:3" ht="15" thickBot="1">
      <c r="A9" s="40" t="s">
        <v>211</v>
      </c>
      <c r="B9" s="36" t="s">
        <v>455</v>
      </c>
      <c r="C9" s="36" t="s">
        <v>456</v>
      </c>
    </row>
    <row r="10" spans="1:3" ht="15" thickBot="1">
      <c r="A10" s="40" t="s">
        <v>381</v>
      </c>
      <c r="B10" s="36" t="s">
        <v>402</v>
      </c>
      <c r="C10" s="36" t="s">
        <v>403</v>
      </c>
    </row>
    <row r="11" spans="1:3" ht="15" thickBot="1">
      <c r="A11" s="40" t="s">
        <v>213</v>
      </c>
      <c r="B11" s="36" t="s">
        <v>491</v>
      </c>
      <c r="C11" s="36" t="s">
        <v>492</v>
      </c>
    </row>
    <row r="12" spans="1:3" ht="15" thickBot="1">
      <c r="A12" s="40" t="s">
        <v>381</v>
      </c>
      <c r="B12" s="36" t="s">
        <v>486</v>
      </c>
      <c r="C12" s="36" t="s">
        <v>487</v>
      </c>
    </row>
    <row r="13" spans="1:3" ht="15" thickBot="1">
      <c r="A13" s="40" t="s">
        <v>215</v>
      </c>
      <c r="B13" s="36" t="s">
        <v>511</v>
      </c>
      <c r="C13" s="36" t="s">
        <v>512</v>
      </c>
    </row>
    <row r="14" spans="1:3" ht="15" thickBot="1">
      <c r="A14" s="40"/>
      <c r="B14" s="36" t="s">
        <v>500</v>
      </c>
      <c r="C14" s="36" t="s">
        <v>501</v>
      </c>
    </row>
    <row r="15" spans="1:3" ht="15" thickBot="1">
      <c r="A15" s="40"/>
      <c r="B15" s="36" t="s">
        <v>498</v>
      </c>
      <c r="C15" s="36" t="s">
        <v>499</v>
      </c>
    </row>
    <row r="16" spans="1:3" ht="15" thickBot="1">
      <c r="A16" s="40"/>
      <c r="B16" s="36" t="s">
        <v>507</v>
      </c>
      <c r="C16" s="36" t="s">
        <v>508</v>
      </c>
    </row>
    <row r="17" spans="1:3" ht="15" thickBot="1">
      <c r="A17" s="40"/>
      <c r="B17" s="36" t="s">
        <v>513</v>
      </c>
      <c r="C17" s="36" t="s">
        <v>514</v>
      </c>
    </row>
    <row r="18" spans="1:3" ht="15" thickBot="1">
      <c r="A18" s="40"/>
      <c r="B18" s="36" t="s">
        <v>515</v>
      </c>
      <c r="C18" s="36" t="s">
        <v>516</v>
      </c>
    </row>
    <row r="19" spans="1:3" ht="15" thickBot="1">
      <c r="A19" s="40"/>
      <c r="B19" s="36" t="s">
        <v>502</v>
      </c>
      <c r="C19" s="36" t="s">
        <v>503</v>
      </c>
    </row>
    <row r="20" spans="1:3" ht="15" thickBot="1">
      <c r="A20" s="40"/>
      <c r="B20" s="36" t="s">
        <v>524</v>
      </c>
      <c r="C20" s="36" t="s">
        <v>524</v>
      </c>
    </row>
    <row r="21" spans="1:3" ht="15" thickBot="1">
      <c r="A21" s="40"/>
      <c r="B21" s="36" t="s">
        <v>504</v>
      </c>
      <c r="C21" s="36" t="s">
        <v>504</v>
      </c>
    </row>
    <row r="22" spans="1:3" ht="15" thickBot="1">
      <c r="A22" s="40" t="s">
        <v>217</v>
      </c>
      <c r="B22" s="36" t="s">
        <v>534</v>
      </c>
      <c r="C22" s="36" t="s">
        <v>535</v>
      </c>
    </row>
    <row r="23" spans="1:3" ht="15" thickBot="1">
      <c r="A23" s="40"/>
      <c r="B23" s="36" t="s">
        <v>529</v>
      </c>
      <c r="C23" s="36" t="s">
        <v>530</v>
      </c>
    </row>
    <row r="24" spans="1:3" ht="15" thickBot="1">
      <c r="A24" s="40"/>
      <c r="B24" s="36" t="s">
        <v>532</v>
      </c>
      <c r="C24" s="36" t="s">
        <v>533</v>
      </c>
    </row>
    <row r="25" spans="1:3" ht="15" thickBot="1">
      <c r="A25" s="40"/>
      <c r="B25" s="36" t="s">
        <v>402</v>
      </c>
      <c r="C25" s="36" t="s">
        <v>403</v>
      </c>
    </row>
    <row r="26" spans="1:3" ht="15" thickBot="1">
      <c r="A26" s="40" t="s">
        <v>219</v>
      </c>
      <c r="B26" s="36" t="s">
        <v>540</v>
      </c>
      <c r="C26" s="36" t="s">
        <v>541</v>
      </c>
    </row>
    <row r="27" spans="1:3" ht="15" thickBot="1">
      <c r="A27" s="40" t="s">
        <v>381</v>
      </c>
      <c r="B27" s="36" t="s">
        <v>542</v>
      </c>
      <c r="C27" s="36" t="s">
        <v>543</v>
      </c>
    </row>
    <row r="28" spans="1:3" ht="15" thickBot="1">
      <c r="A28" s="40" t="s">
        <v>381</v>
      </c>
      <c r="B28" s="36" t="s">
        <v>402</v>
      </c>
      <c r="C28" s="36" t="s">
        <v>403</v>
      </c>
    </row>
    <row r="29" spans="1:3" ht="15" thickBot="1">
      <c r="A29" s="40" t="s">
        <v>221</v>
      </c>
      <c r="B29" s="36" t="s">
        <v>551</v>
      </c>
      <c r="C29" s="36" t="s">
        <v>551</v>
      </c>
    </row>
    <row r="30" spans="1:3" ht="15" thickBot="1">
      <c r="A30" s="40" t="s">
        <v>381</v>
      </c>
      <c r="B30" s="36" t="s">
        <v>402</v>
      </c>
      <c r="C30" s="36" t="s">
        <v>403</v>
      </c>
    </row>
    <row r="31" spans="1:3" ht="15" thickBot="1">
      <c r="A31" s="40" t="s">
        <v>223</v>
      </c>
      <c r="B31" s="36" t="s">
        <v>575</v>
      </c>
      <c r="C31" s="36" t="s">
        <v>576</v>
      </c>
    </row>
    <row r="32" spans="1:3" ht="15" thickBot="1">
      <c r="A32" s="40"/>
      <c r="B32" s="36" t="s">
        <v>577</v>
      </c>
      <c r="C32" s="36" t="s">
        <v>577</v>
      </c>
    </row>
    <row r="33" spans="1:3" ht="15" thickBot="1">
      <c r="A33" s="40"/>
      <c r="B33" s="36" t="s">
        <v>568</v>
      </c>
      <c r="C33" s="36" t="s">
        <v>569</v>
      </c>
    </row>
    <row r="34" spans="1:3" ht="15" thickBot="1">
      <c r="A34" s="40"/>
      <c r="B34" s="36" t="s">
        <v>564</v>
      </c>
      <c r="C34" s="36" t="s">
        <v>565</v>
      </c>
    </row>
    <row r="35" spans="1:3" ht="15" thickBot="1">
      <c r="A35" s="40"/>
      <c r="B35" s="36" t="s">
        <v>566</v>
      </c>
      <c r="C35" s="36" t="s">
        <v>567</v>
      </c>
    </row>
    <row r="36" spans="1:3" ht="15" thickBot="1">
      <c r="A36" s="40"/>
      <c r="B36" s="36" t="s">
        <v>434</v>
      </c>
      <c r="C36" s="36" t="s">
        <v>563</v>
      </c>
    </row>
    <row r="37" spans="1:3" ht="15" thickBot="1">
      <c r="A37" s="40"/>
      <c r="B37" s="36" t="s">
        <v>578</v>
      </c>
      <c r="C37" s="36" t="s">
        <v>578</v>
      </c>
    </row>
    <row r="38" spans="1:3" ht="15" thickBot="1">
      <c r="A38" s="40"/>
      <c r="B38" s="39"/>
      <c r="C38" s="36" t="s">
        <v>552</v>
      </c>
    </row>
    <row r="39" spans="1:3" ht="15" thickBot="1">
      <c r="A39" s="40" t="s">
        <v>225</v>
      </c>
      <c r="B39" s="36" t="s">
        <v>595</v>
      </c>
      <c r="C39" s="36" t="s">
        <v>596</v>
      </c>
    </row>
    <row r="40" spans="1:3" ht="15" thickBot="1">
      <c r="A40" s="40"/>
      <c r="B40" s="36" t="s">
        <v>602</v>
      </c>
      <c r="C40" s="36" t="s">
        <v>603</v>
      </c>
    </row>
    <row r="41" spans="1:3" ht="15" thickBot="1">
      <c r="A41" s="40"/>
      <c r="B41" s="36" t="s">
        <v>614</v>
      </c>
      <c r="C41" s="36" t="s">
        <v>615</v>
      </c>
    </row>
    <row r="42" spans="1:3" ht="15" thickBot="1">
      <c r="A42" s="40"/>
      <c r="B42" s="36" t="s">
        <v>618</v>
      </c>
      <c r="C42" s="36" t="s">
        <v>619</v>
      </c>
    </row>
    <row r="43" spans="1:3" ht="15" thickBot="1">
      <c r="A43" s="40"/>
      <c r="B43" s="36" t="s">
        <v>607</v>
      </c>
      <c r="C43" s="36" t="s">
        <v>608</v>
      </c>
    </row>
    <row r="44" spans="1:3" ht="15" thickBot="1">
      <c r="A44" s="40"/>
      <c r="B44" s="36" t="s">
        <v>627</v>
      </c>
      <c r="C44" s="36" t="s">
        <v>628</v>
      </c>
    </row>
    <row r="45" spans="1:3" ht="15" thickBot="1">
      <c r="A45" s="40"/>
      <c r="B45" s="36" t="s">
        <v>606</v>
      </c>
      <c r="C45" s="36" t="s">
        <v>435</v>
      </c>
    </row>
    <row r="46" spans="1:3" ht="15" thickBot="1">
      <c r="A46" s="40"/>
      <c r="B46" s="36" t="s">
        <v>641</v>
      </c>
      <c r="C46" s="36" t="s">
        <v>642</v>
      </c>
    </row>
    <row r="47" spans="1:3" ht="15" thickBot="1">
      <c r="A47" s="40"/>
      <c r="B47" s="36" t="s">
        <v>659</v>
      </c>
      <c r="C47" s="36" t="s">
        <v>660</v>
      </c>
    </row>
    <row r="48" spans="1:3" ht="15" thickBot="1">
      <c r="A48" s="40"/>
      <c r="B48" s="36" t="s">
        <v>625</v>
      </c>
      <c r="C48" s="36" t="s">
        <v>626</v>
      </c>
    </row>
    <row r="49" spans="1:3" ht="15" thickBot="1">
      <c r="A49" s="40"/>
      <c r="B49" s="36" t="s">
        <v>402</v>
      </c>
      <c r="C49" s="36" t="s">
        <v>403</v>
      </c>
    </row>
    <row r="50" spans="1:3" ht="15" thickBot="1">
      <c r="A50" s="40" t="s">
        <v>227</v>
      </c>
      <c r="B50" s="36" t="s">
        <v>676</v>
      </c>
      <c r="C50" s="36" t="s">
        <v>677</v>
      </c>
    </row>
    <row r="51" spans="1:3" ht="15" thickBot="1">
      <c r="A51" s="40" t="s">
        <v>381</v>
      </c>
      <c r="B51" s="36" t="s">
        <v>682</v>
      </c>
      <c r="C51" s="36" t="s">
        <v>683</v>
      </c>
    </row>
    <row r="52" spans="1:3" ht="15" thickBot="1">
      <c r="A52" s="40" t="s">
        <v>229</v>
      </c>
      <c r="B52" s="36" t="s">
        <v>693</v>
      </c>
      <c r="C52" s="36" t="s">
        <v>693</v>
      </c>
    </row>
    <row r="53" spans="1:3" ht="15" thickBot="1">
      <c r="A53" s="40" t="s">
        <v>230</v>
      </c>
      <c r="B53" s="36" t="s">
        <v>698</v>
      </c>
      <c r="C53" s="36" t="s">
        <v>699</v>
      </c>
    </row>
    <row r="54" spans="1:3" ht="15" thickBot="1">
      <c r="A54" s="40"/>
      <c r="B54" s="36" t="s">
        <v>696</v>
      </c>
      <c r="C54" s="36" t="s">
        <v>697</v>
      </c>
    </row>
    <row r="55" spans="1:3" ht="15" thickBot="1">
      <c r="A55" s="40"/>
      <c r="B55" s="36" t="s">
        <v>402</v>
      </c>
      <c r="C55" s="36" t="s">
        <v>403</v>
      </c>
    </row>
    <row r="56" spans="1:3" ht="15" thickBot="1">
      <c r="A56" s="40" t="s">
        <v>232</v>
      </c>
      <c r="B56" s="36" t="s">
        <v>701</v>
      </c>
      <c r="C56" s="36" t="s">
        <v>702</v>
      </c>
    </row>
    <row r="57" spans="1:3" ht="15" thickBot="1">
      <c r="A57" s="40"/>
      <c r="B57" s="36" t="s">
        <v>715</v>
      </c>
      <c r="C57" s="36" t="s">
        <v>716</v>
      </c>
    </row>
    <row r="58" spans="1:3" ht="15" thickBot="1">
      <c r="A58" s="40"/>
      <c r="B58" s="39"/>
      <c r="C58" s="36" t="s">
        <v>700</v>
      </c>
    </row>
    <row r="59" spans="1:3" ht="15" thickBot="1">
      <c r="A59" s="40"/>
      <c r="B59" s="39"/>
      <c r="C59" s="36" t="s">
        <v>703</v>
      </c>
    </row>
    <row r="60" spans="1:3" ht="15" thickBot="1">
      <c r="A60" s="40"/>
      <c r="B60" s="39"/>
      <c r="C60" s="36" t="s">
        <v>706</v>
      </c>
    </row>
    <row r="61" spans="1:3" ht="15" thickBot="1">
      <c r="A61" s="40" t="s">
        <v>234</v>
      </c>
      <c r="B61" s="36" t="s">
        <v>728</v>
      </c>
      <c r="C61" s="36" t="s">
        <v>729</v>
      </c>
    </row>
    <row r="62" spans="1:3" ht="15" thickBot="1">
      <c r="A62" s="40"/>
      <c r="B62" s="36" t="s">
        <v>402</v>
      </c>
      <c r="C62" s="36" t="s">
        <v>403</v>
      </c>
    </row>
    <row r="63" spans="1:3" ht="15" thickBot="1">
      <c r="A63" s="40"/>
      <c r="B63" s="36" t="s">
        <v>741</v>
      </c>
      <c r="C63" s="36" t="s">
        <v>742</v>
      </c>
    </row>
    <row r="64" spans="1:3" ht="15" thickBot="1">
      <c r="A64" s="40"/>
      <c r="B64" s="36" t="s">
        <v>724</v>
      </c>
      <c r="C64" s="36" t="s">
        <v>725</v>
      </c>
    </row>
    <row r="65" spans="1:3" ht="15" thickBot="1">
      <c r="A65" s="40"/>
      <c r="B65" s="39"/>
      <c r="C65" s="36" t="s">
        <v>721</v>
      </c>
    </row>
    <row r="66" spans="1:3" ht="15" thickBot="1">
      <c r="A66" s="40"/>
      <c r="B66" s="39"/>
      <c r="C66" s="36" t="s">
        <v>722</v>
      </c>
    </row>
    <row r="67" spans="1:3" ht="15" thickBot="1">
      <c r="A67" s="40"/>
      <c r="B67" s="39"/>
      <c r="C67" s="36" t="s">
        <v>723</v>
      </c>
    </row>
    <row r="68" spans="1:3" ht="15" thickBot="1">
      <c r="A68" s="40" t="s">
        <v>238</v>
      </c>
      <c r="B68" s="36" t="s">
        <v>754</v>
      </c>
      <c r="C68" s="36" t="s">
        <v>755</v>
      </c>
    </row>
    <row r="69" spans="1:3" ht="15" thickBot="1">
      <c r="A69" s="40" t="s">
        <v>381</v>
      </c>
      <c r="B69" s="36" t="s">
        <v>402</v>
      </c>
      <c r="C69" s="36" t="s">
        <v>403</v>
      </c>
    </row>
    <row r="70" spans="1:3" ht="15" thickBot="1">
      <c r="A70" s="40" t="s">
        <v>240</v>
      </c>
      <c r="B70" s="36" t="s">
        <v>761</v>
      </c>
      <c r="C70" s="36" t="s">
        <v>761</v>
      </c>
    </row>
    <row r="71" spans="1:3" ht="15" thickBot="1">
      <c r="A71" s="40"/>
      <c r="B71" s="36" t="s">
        <v>402</v>
      </c>
      <c r="C71" s="36" t="s">
        <v>403</v>
      </c>
    </row>
    <row r="72" spans="1:3" ht="15" thickBot="1">
      <c r="A72" s="40"/>
      <c r="B72" s="36" t="s">
        <v>758</v>
      </c>
      <c r="C72" s="36" t="s">
        <v>759</v>
      </c>
    </row>
    <row r="73" spans="1:3" ht="15" thickBot="1">
      <c r="A73" s="40"/>
      <c r="B73" s="39"/>
      <c r="C73" s="36" t="s">
        <v>757</v>
      </c>
    </row>
    <row r="74" spans="1:3" ht="15" thickBot="1">
      <c r="A74" s="40"/>
      <c r="B74" s="39"/>
      <c r="C74" s="36" t="s">
        <v>760</v>
      </c>
    </row>
    <row r="75" spans="1:3" ht="15" thickBot="1">
      <c r="A75" s="40" t="s">
        <v>244</v>
      </c>
      <c r="B75" s="36" t="s">
        <v>777</v>
      </c>
      <c r="C75" s="36" t="s">
        <v>778</v>
      </c>
    </row>
    <row r="76" spans="1:3" ht="15" thickBot="1">
      <c r="A76" s="40"/>
      <c r="B76" s="36" t="s">
        <v>767</v>
      </c>
      <c r="C76" s="36" t="s">
        <v>768</v>
      </c>
    </row>
    <row r="77" spans="1:3" ht="15" thickBot="1">
      <c r="A77" s="40"/>
      <c r="B77" s="36" t="s">
        <v>505</v>
      </c>
      <c r="C77" s="36" t="s">
        <v>567</v>
      </c>
    </row>
    <row r="78" spans="1:3" ht="15" thickBot="1">
      <c r="A78" s="40"/>
      <c r="B78" s="36" t="s">
        <v>402</v>
      </c>
      <c r="C78" s="36" t="s">
        <v>403</v>
      </c>
    </row>
    <row r="79" spans="1:3" ht="15" thickBot="1">
      <c r="A79" s="40"/>
      <c r="B79" s="36" t="s">
        <v>773</v>
      </c>
      <c r="C79" s="36" t="s">
        <v>774</v>
      </c>
    </row>
    <row r="80" spans="1:3" ht="15" thickBot="1">
      <c r="A80" s="40" t="s">
        <v>246</v>
      </c>
      <c r="B80" s="36" t="s">
        <v>498</v>
      </c>
      <c r="C80" s="36" t="s">
        <v>663</v>
      </c>
    </row>
    <row r="81" spans="1:3" ht="15" thickBot="1">
      <c r="A81" s="40" t="s">
        <v>381</v>
      </c>
      <c r="B81" s="36" t="s">
        <v>779</v>
      </c>
      <c r="C81" s="36" t="s">
        <v>780</v>
      </c>
    </row>
    <row r="82" spans="1:3" ht="15" thickBot="1">
      <c r="A82" s="40" t="s">
        <v>247</v>
      </c>
      <c r="B82" s="36" t="s">
        <v>792</v>
      </c>
      <c r="C82" s="36" t="s">
        <v>793</v>
      </c>
    </row>
    <row r="83" spans="1:3" ht="15" thickBot="1">
      <c r="A83" s="40"/>
      <c r="B83" s="36" t="s">
        <v>787</v>
      </c>
      <c r="C83" s="36" t="s">
        <v>788</v>
      </c>
    </row>
    <row r="84" spans="1:3" ht="15" thickBot="1">
      <c r="A84" s="40"/>
      <c r="B84" s="36" t="s">
        <v>689</v>
      </c>
      <c r="C84" s="36" t="s">
        <v>789</v>
      </c>
    </row>
    <row r="85" spans="1:3" ht="15" thickBot="1">
      <c r="A85" s="40"/>
      <c r="B85" s="36" t="s">
        <v>790</v>
      </c>
      <c r="C85" s="36" t="s">
        <v>791</v>
      </c>
    </row>
    <row r="86" spans="1:3" ht="15" thickBot="1">
      <c r="A86" s="40" t="s">
        <v>249</v>
      </c>
      <c r="B86" s="36" t="s">
        <v>804</v>
      </c>
      <c r="C86" s="36" t="s">
        <v>805</v>
      </c>
    </row>
    <row r="87" spans="1:3" ht="15" thickBot="1">
      <c r="A87" s="40"/>
      <c r="B87" s="36" t="s">
        <v>802</v>
      </c>
      <c r="C87" s="36" t="s">
        <v>803</v>
      </c>
    </row>
    <row r="88" spans="1:3" ht="15" thickBot="1">
      <c r="A88" s="40"/>
      <c r="B88" s="36" t="s">
        <v>799</v>
      </c>
      <c r="C88" s="36" t="s">
        <v>800</v>
      </c>
    </row>
    <row r="89" spans="1:3" ht="15" thickBot="1">
      <c r="A89" s="40"/>
      <c r="B89" s="36" t="s">
        <v>795</v>
      </c>
      <c r="C89" s="36" t="s">
        <v>796</v>
      </c>
    </row>
    <row r="90" spans="1:3" ht="15" thickBot="1">
      <c r="A90" s="40"/>
      <c r="B90" s="36" t="s">
        <v>402</v>
      </c>
      <c r="C90" s="36" t="s">
        <v>403</v>
      </c>
    </row>
    <row r="91" spans="1:3" ht="15" thickBot="1">
      <c r="A91" s="40"/>
      <c r="B91" s="36" t="s">
        <v>531</v>
      </c>
      <c r="C91" s="36" t="s">
        <v>801</v>
      </c>
    </row>
    <row r="92" spans="1:3" ht="15" thickBot="1">
      <c r="A92" s="40" t="s">
        <v>250</v>
      </c>
      <c r="B92" s="36" t="s">
        <v>808</v>
      </c>
      <c r="C92" s="36" t="s">
        <v>809</v>
      </c>
    </row>
    <row r="93" spans="1:3" ht="15" thickBot="1">
      <c r="A93" s="40" t="s">
        <v>252</v>
      </c>
      <c r="B93" s="36" t="s">
        <v>814</v>
      </c>
      <c r="C93" s="36" t="s">
        <v>815</v>
      </c>
    </row>
    <row r="94" spans="1:3" ht="15" thickBot="1">
      <c r="A94" s="40"/>
      <c r="B94" s="36" t="s">
        <v>812</v>
      </c>
      <c r="C94" s="36" t="s">
        <v>813</v>
      </c>
    </row>
    <row r="95" spans="1:3" ht="15" thickBot="1">
      <c r="A95" s="40"/>
      <c r="B95" s="36" t="s">
        <v>821</v>
      </c>
      <c r="C95" s="36" t="s">
        <v>822</v>
      </c>
    </row>
    <row r="96" spans="1:3" ht="15" thickBot="1">
      <c r="A96" s="40"/>
      <c r="B96" s="36" t="s">
        <v>834</v>
      </c>
      <c r="C96" s="36" t="s">
        <v>835</v>
      </c>
    </row>
    <row r="97" spans="1:3" ht="15" thickBot="1">
      <c r="A97" s="40" t="s">
        <v>254</v>
      </c>
      <c r="B97" s="36" t="s">
        <v>849</v>
      </c>
      <c r="C97" s="39"/>
    </row>
    <row r="98" spans="1:3" ht="15" thickBot="1">
      <c r="A98" s="40"/>
      <c r="B98" s="36" t="s">
        <v>498</v>
      </c>
      <c r="C98" s="39"/>
    </row>
    <row r="99" spans="1:3" ht="15" thickBot="1">
      <c r="A99" s="40"/>
      <c r="B99" s="36" t="s">
        <v>513</v>
      </c>
      <c r="C99" s="39"/>
    </row>
    <row r="100" spans="1:3" ht="15" thickBot="1">
      <c r="A100" s="40"/>
      <c r="B100" s="36" t="s">
        <v>866</v>
      </c>
      <c r="C100" s="39"/>
    </row>
    <row r="101" spans="1:3" ht="15" thickBot="1">
      <c r="A101" s="40"/>
      <c r="B101" s="36" t="s">
        <v>861</v>
      </c>
      <c r="C101" s="36" t="s">
        <v>861</v>
      </c>
    </row>
    <row r="102" spans="1:3" ht="15" thickBot="1">
      <c r="A102" s="40"/>
      <c r="B102" s="36" t="s">
        <v>852</v>
      </c>
      <c r="C102" s="39"/>
    </row>
    <row r="103" spans="1:3" ht="15" thickBot="1">
      <c r="A103" s="40"/>
      <c r="B103" s="36" t="s">
        <v>862</v>
      </c>
      <c r="C103" s="39"/>
    </row>
    <row r="104" spans="1:3" ht="15" thickBot="1">
      <c r="A104" s="40"/>
      <c r="B104" s="36" t="s">
        <v>858</v>
      </c>
      <c r="C104" s="39"/>
    </row>
    <row r="105" spans="1:3" ht="15" thickBot="1">
      <c r="A105" s="40"/>
      <c r="B105" s="36" t="s">
        <v>864</v>
      </c>
      <c r="C105" s="36" t="s">
        <v>865</v>
      </c>
    </row>
    <row r="106" spans="1:3" ht="15" thickBot="1">
      <c r="A106" s="40"/>
      <c r="B106" s="36" t="s">
        <v>855</v>
      </c>
      <c r="C106" s="39"/>
    </row>
    <row r="107" spans="1:3" ht="15" thickBot="1">
      <c r="A107" s="40"/>
      <c r="B107" s="36" t="s">
        <v>860</v>
      </c>
      <c r="C107" s="39"/>
    </row>
    <row r="108" spans="1:3" ht="15" thickBot="1">
      <c r="A108" s="40"/>
      <c r="B108" s="36" t="s">
        <v>854</v>
      </c>
      <c r="C108" s="39"/>
    </row>
    <row r="109" spans="1:3" ht="15" thickBot="1">
      <c r="A109" s="40"/>
      <c r="B109" s="36" t="s">
        <v>859</v>
      </c>
      <c r="C109" s="39"/>
    </row>
    <row r="110" spans="1:3" ht="15" thickBot="1">
      <c r="A110" s="40"/>
      <c r="B110" s="36" t="s">
        <v>851</v>
      </c>
      <c r="C110" s="39"/>
    </row>
    <row r="111" spans="1:3" ht="15" thickBot="1">
      <c r="A111" s="40"/>
      <c r="B111" s="39"/>
      <c r="C111" s="36" t="s">
        <v>843</v>
      </c>
    </row>
    <row r="112" spans="1:3" ht="15" thickBot="1">
      <c r="A112" s="40"/>
      <c r="B112" s="39"/>
      <c r="C112" s="36" t="s">
        <v>844</v>
      </c>
    </row>
    <row r="113" spans="1:3" ht="15" thickBot="1">
      <c r="A113" s="40"/>
      <c r="B113" s="39"/>
      <c r="C113" s="36" t="s">
        <v>845</v>
      </c>
    </row>
    <row r="114" spans="1:3" ht="15" thickBot="1">
      <c r="A114" s="40"/>
      <c r="B114" s="39"/>
      <c r="C114" s="36" t="s">
        <v>846</v>
      </c>
    </row>
    <row r="115" spans="1:3" ht="15" thickBot="1">
      <c r="A115" s="40" t="s">
        <v>256</v>
      </c>
      <c r="B115" s="36" t="s">
        <v>879</v>
      </c>
      <c r="C115" s="36" t="s">
        <v>880</v>
      </c>
    </row>
    <row r="116" spans="1:3" ht="15" thickBot="1">
      <c r="A116" s="40"/>
      <c r="B116" s="36" t="s">
        <v>877</v>
      </c>
      <c r="C116" s="36" t="s">
        <v>878</v>
      </c>
    </row>
    <row r="117" spans="1:3" ht="15" thickBot="1">
      <c r="A117" s="40"/>
      <c r="B117" s="36" t="s">
        <v>402</v>
      </c>
      <c r="C117" s="36" t="s">
        <v>403</v>
      </c>
    </row>
    <row r="118" spans="1:3" ht="15" thickBot="1">
      <c r="A118" s="40"/>
      <c r="B118" s="36" t="s">
        <v>689</v>
      </c>
      <c r="C118" s="36" t="s">
        <v>789</v>
      </c>
    </row>
    <row r="119" spans="1:3" ht="15" thickBot="1">
      <c r="A119" s="40"/>
      <c r="B119" s="36" t="s">
        <v>875</v>
      </c>
      <c r="C119" s="36" t="s">
        <v>876</v>
      </c>
    </row>
    <row r="120" spans="1:3" ht="15" thickBot="1">
      <c r="A120" s="40"/>
      <c r="B120" s="36" t="s">
        <v>881</v>
      </c>
      <c r="C120" s="36" t="s">
        <v>882</v>
      </c>
    </row>
    <row r="121" spans="1:3" ht="15" thickBot="1">
      <c r="A121" s="40" t="s">
        <v>258</v>
      </c>
      <c r="B121" s="36" t="s">
        <v>885</v>
      </c>
      <c r="C121" s="36" t="s">
        <v>886</v>
      </c>
    </row>
    <row r="122" spans="1:3" ht="15" thickBot="1">
      <c r="A122" s="40"/>
      <c r="B122" s="36" t="s">
        <v>904</v>
      </c>
      <c r="C122" s="36" t="s">
        <v>905</v>
      </c>
    </row>
    <row r="123" spans="1:3" ht="15" thickBot="1">
      <c r="A123" s="40"/>
      <c r="B123" s="36" t="s">
        <v>898</v>
      </c>
      <c r="C123" s="36" t="s">
        <v>899</v>
      </c>
    </row>
    <row r="124" spans="1:3" ht="15" thickBot="1">
      <c r="A124" s="40"/>
      <c r="B124" s="36" t="s">
        <v>900</v>
      </c>
      <c r="C124" s="36" t="s">
        <v>901</v>
      </c>
    </row>
    <row r="125" spans="1:3" ht="15" thickBot="1">
      <c r="A125" s="40"/>
      <c r="B125" s="36" t="s">
        <v>891</v>
      </c>
      <c r="C125" s="36" t="s">
        <v>892</v>
      </c>
    </row>
    <row r="126" spans="1:3" ht="15" thickBot="1">
      <c r="A126" s="40"/>
      <c r="B126" s="36" t="s">
        <v>893</v>
      </c>
      <c r="C126" s="36" t="s">
        <v>894</v>
      </c>
    </row>
    <row r="127" spans="1:3" ht="15" thickBot="1">
      <c r="A127" s="40"/>
      <c r="B127" s="36" t="s">
        <v>505</v>
      </c>
      <c r="C127" s="36" t="s">
        <v>897</v>
      </c>
    </row>
    <row r="128" spans="1:3" ht="15" thickBot="1">
      <c r="A128" s="40" t="s">
        <v>259</v>
      </c>
      <c r="B128" s="36" t="s">
        <v>967</v>
      </c>
      <c r="C128" s="36" t="s">
        <v>968</v>
      </c>
    </row>
    <row r="129" spans="1:3" ht="15" thickBot="1">
      <c r="A129" s="40"/>
      <c r="B129" s="36" t="s">
        <v>942</v>
      </c>
      <c r="C129" s="36" t="s">
        <v>943</v>
      </c>
    </row>
    <row r="130" spans="1:3" ht="15" thickBot="1">
      <c r="A130" s="40"/>
      <c r="B130" s="36" t="s">
        <v>954</v>
      </c>
      <c r="C130" s="36" t="s">
        <v>955</v>
      </c>
    </row>
    <row r="131" spans="1:3" ht="15" thickBot="1">
      <c r="A131" s="40"/>
      <c r="B131" s="36" t="s">
        <v>962</v>
      </c>
      <c r="C131" s="36" t="s">
        <v>963</v>
      </c>
    </row>
    <row r="132" spans="1:3" ht="15" thickBot="1">
      <c r="A132" s="40"/>
      <c r="B132" s="36" t="s">
        <v>964</v>
      </c>
      <c r="C132" s="36" t="s">
        <v>805</v>
      </c>
    </row>
    <row r="133" spans="1:3" ht="15" thickBot="1">
      <c r="A133" s="40"/>
      <c r="B133" s="36" t="s">
        <v>948</v>
      </c>
      <c r="C133" s="36" t="s">
        <v>949</v>
      </c>
    </row>
    <row r="134" spans="1:3" ht="15" thickBot="1">
      <c r="A134" s="40"/>
      <c r="B134" s="36" t="s">
        <v>952</v>
      </c>
      <c r="C134" s="36" t="s">
        <v>953</v>
      </c>
    </row>
    <row r="135" spans="1:3" ht="15" thickBot="1">
      <c r="A135" s="40"/>
      <c r="B135" s="36" t="s">
        <v>950</v>
      </c>
      <c r="C135" s="36" t="s">
        <v>951</v>
      </c>
    </row>
    <row r="136" spans="1:3" ht="15" thickBot="1">
      <c r="A136" s="40"/>
      <c r="B136" s="36" t="s">
        <v>958</v>
      </c>
      <c r="C136" s="36" t="s">
        <v>959</v>
      </c>
    </row>
    <row r="137" spans="1:3" ht="15" thickBot="1">
      <c r="A137" s="40"/>
      <c r="B137" s="36" t="s">
        <v>946</v>
      </c>
      <c r="C137" s="36" t="s">
        <v>947</v>
      </c>
    </row>
    <row r="138" spans="1:3" ht="15" thickBot="1">
      <c r="A138" s="40"/>
      <c r="B138" s="36" t="s">
        <v>969</v>
      </c>
      <c r="C138" s="36" t="s">
        <v>970</v>
      </c>
    </row>
    <row r="139" spans="1:3" ht="15" thickBot="1">
      <c r="A139" s="40"/>
      <c r="B139" s="36" t="s">
        <v>956</v>
      </c>
      <c r="C139" s="36" t="s">
        <v>957</v>
      </c>
    </row>
    <row r="140" spans="1:3" ht="15" thickBot="1">
      <c r="A140" s="40"/>
      <c r="B140" s="36" t="s">
        <v>960</v>
      </c>
      <c r="C140" s="36" t="s">
        <v>961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1">
      <selection activeCell="A157" sqref="A157:IV157"/>
    </sheetView>
  </sheetViews>
  <sheetFormatPr defaultColWidth="9.140625" defaultRowHeight="15"/>
  <cols>
    <col min="1" max="1" width="22.57421875" style="0" customWidth="1"/>
    <col min="2" max="2" width="25.28125" style="0" customWidth="1"/>
    <col min="3" max="3" width="21.140625" style="0" customWidth="1"/>
  </cols>
  <sheetData>
    <row r="1" spans="1:5" ht="39.75" thickBot="1">
      <c r="A1" s="32" t="s">
        <v>971</v>
      </c>
      <c r="B1" s="33" t="s">
        <v>391</v>
      </c>
      <c r="C1" s="33" t="s">
        <v>392</v>
      </c>
      <c r="D1" s="34" t="s">
        <v>393</v>
      </c>
      <c r="E1" s="35" t="s">
        <v>394</v>
      </c>
    </row>
    <row r="2" spans="1:5" ht="27" thickBot="1">
      <c r="A2" s="40" t="s">
        <v>207</v>
      </c>
      <c r="B2" s="36" t="s">
        <v>402</v>
      </c>
      <c r="C2" s="36" t="s">
        <v>403</v>
      </c>
      <c r="D2" s="37" t="s">
        <v>404</v>
      </c>
      <c r="E2" s="38">
        <v>202</v>
      </c>
    </row>
    <row r="3" spans="1:5" ht="27" thickBot="1">
      <c r="A3" s="40" t="s">
        <v>209</v>
      </c>
      <c r="B3" s="36" t="s">
        <v>416</v>
      </c>
      <c r="C3" s="36" t="s">
        <v>417</v>
      </c>
      <c r="D3" s="37" t="s">
        <v>418</v>
      </c>
      <c r="E3" s="38">
        <v>285</v>
      </c>
    </row>
    <row r="4" spans="1:5" ht="27" thickBot="1">
      <c r="A4" s="40" t="s">
        <v>209</v>
      </c>
      <c r="B4" s="36" t="s">
        <v>419</v>
      </c>
      <c r="C4" s="36" t="s">
        <v>420</v>
      </c>
      <c r="D4" s="37" t="s">
        <v>418</v>
      </c>
      <c r="E4" s="38">
        <v>216</v>
      </c>
    </row>
    <row r="5" spans="1:5" ht="27" thickBot="1">
      <c r="A5" s="40" t="s">
        <v>209</v>
      </c>
      <c r="B5" s="36" t="s">
        <v>429</v>
      </c>
      <c r="C5" s="36" t="s">
        <v>430</v>
      </c>
      <c r="D5" s="37" t="s">
        <v>431</v>
      </c>
      <c r="E5" s="38">
        <v>146</v>
      </c>
    </row>
    <row r="6" spans="1:5" ht="27" thickBot="1">
      <c r="A6" s="40" t="s">
        <v>209</v>
      </c>
      <c r="B6" s="36" t="s">
        <v>405</v>
      </c>
      <c r="C6" s="36" t="s">
        <v>406</v>
      </c>
      <c r="D6" s="37" t="s">
        <v>407</v>
      </c>
      <c r="E6" s="38">
        <v>139</v>
      </c>
    </row>
    <row r="7" spans="1:5" ht="27" thickBot="1">
      <c r="A7" s="40" t="s">
        <v>209</v>
      </c>
      <c r="B7" s="36" t="s">
        <v>402</v>
      </c>
      <c r="C7" s="36" t="s">
        <v>403</v>
      </c>
      <c r="D7" s="37" t="s">
        <v>446</v>
      </c>
      <c r="E7" s="38">
        <v>34</v>
      </c>
    </row>
    <row r="8" spans="1:5" ht="27" thickBot="1">
      <c r="A8" s="40" t="s">
        <v>209</v>
      </c>
      <c r="B8" s="36" t="s">
        <v>441</v>
      </c>
      <c r="C8" s="36" t="s">
        <v>442</v>
      </c>
      <c r="D8" s="37" t="s">
        <v>443</v>
      </c>
      <c r="E8" s="38">
        <v>30</v>
      </c>
    </row>
    <row r="9" spans="1:5" ht="27" thickBot="1">
      <c r="A9" s="40" t="s">
        <v>209</v>
      </c>
      <c r="B9" s="36" t="s">
        <v>436</v>
      </c>
      <c r="C9" s="36" t="s">
        <v>437</v>
      </c>
      <c r="D9" s="37" t="s">
        <v>438</v>
      </c>
      <c r="E9" s="38">
        <v>20</v>
      </c>
    </row>
    <row r="10" spans="1:5" ht="27" thickBot="1">
      <c r="A10" s="40" t="s">
        <v>209</v>
      </c>
      <c r="B10" s="36" t="s">
        <v>408</v>
      </c>
      <c r="C10" s="36" t="s">
        <v>409</v>
      </c>
      <c r="D10" s="37" t="s">
        <v>410</v>
      </c>
      <c r="E10" s="38">
        <v>15</v>
      </c>
    </row>
    <row r="11" spans="1:5" ht="27" thickBot="1">
      <c r="A11" s="40" t="s">
        <v>209</v>
      </c>
      <c r="B11" s="36" t="s">
        <v>411</v>
      </c>
      <c r="C11" s="36" t="s">
        <v>412</v>
      </c>
      <c r="D11" s="37" t="s">
        <v>413</v>
      </c>
      <c r="E11" s="38">
        <v>6</v>
      </c>
    </row>
    <row r="12" spans="1:5" ht="27" thickBot="1">
      <c r="A12" s="40" t="s">
        <v>209</v>
      </c>
      <c r="B12" s="36" t="s">
        <v>426</v>
      </c>
      <c r="C12" s="36" t="s">
        <v>427</v>
      </c>
      <c r="D12" s="37" t="s">
        <v>428</v>
      </c>
      <c r="E12" s="38">
        <v>6</v>
      </c>
    </row>
    <row r="13" spans="1:5" ht="27" thickBot="1">
      <c r="A13" s="40" t="s">
        <v>209</v>
      </c>
      <c r="B13" s="36" t="s">
        <v>421</v>
      </c>
      <c r="C13" s="36" t="s">
        <v>422</v>
      </c>
      <c r="D13" s="37" t="s">
        <v>423</v>
      </c>
      <c r="E13" s="38">
        <v>3</v>
      </c>
    </row>
    <row r="14" spans="1:5" ht="27" thickBot="1">
      <c r="A14" s="40" t="s">
        <v>211</v>
      </c>
      <c r="B14" s="36" t="s">
        <v>462</v>
      </c>
      <c r="C14" s="36" t="s">
        <v>463</v>
      </c>
      <c r="D14" s="37" t="s">
        <v>451</v>
      </c>
      <c r="E14" s="38">
        <v>751</v>
      </c>
    </row>
    <row r="15" spans="1:5" ht="27" thickBot="1">
      <c r="A15" s="40" t="s">
        <v>211</v>
      </c>
      <c r="B15" s="36" t="s">
        <v>459</v>
      </c>
      <c r="C15" s="36" t="s">
        <v>460</v>
      </c>
      <c r="D15" s="37" t="s">
        <v>461</v>
      </c>
      <c r="E15" s="38">
        <v>326</v>
      </c>
    </row>
    <row r="16" spans="1:5" ht="27" thickBot="1">
      <c r="A16" s="40" t="s">
        <v>211</v>
      </c>
      <c r="B16" s="36" t="s">
        <v>464</v>
      </c>
      <c r="C16" s="36" t="s">
        <v>465</v>
      </c>
      <c r="D16" s="37" t="s">
        <v>451</v>
      </c>
      <c r="E16" s="38">
        <v>115</v>
      </c>
    </row>
    <row r="17" spans="1:5" ht="27" thickBot="1">
      <c r="A17" s="40" t="s">
        <v>211</v>
      </c>
      <c r="B17" s="36" t="s">
        <v>449</v>
      </c>
      <c r="C17" s="36" t="s">
        <v>450</v>
      </c>
      <c r="D17" s="37" t="s">
        <v>451</v>
      </c>
      <c r="E17" s="38">
        <v>92</v>
      </c>
    </row>
    <row r="18" spans="1:5" ht="27" thickBot="1">
      <c r="A18" s="40" t="s">
        <v>211</v>
      </c>
      <c r="B18" s="36" t="s">
        <v>457</v>
      </c>
      <c r="C18" s="36" t="s">
        <v>458</v>
      </c>
      <c r="D18" s="37" t="s">
        <v>451</v>
      </c>
      <c r="E18" s="38">
        <v>90</v>
      </c>
    </row>
    <row r="19" spans="1:5" ht="27" thickBot="1">
      <c r="A19" s="40" t="s">
        <v>211</v>
      </c>
      <c r="B19" s="36" t="s">
        <v>468</v>
      </c>
      <c r="C19" s="36" t="s">
        <v>469</v>
      </c>
      <c r="D19" s="37" t="s">
        <v>451</v>
      </c>
      <c r="E19" s="38">
        <v>10</v>
      </c>
    </row>
    <row r="20" spans="1:5" ht="27" thickBot="1">
      <c r="A20" s="40" t="s">
        <v>211</v>
      </c>
      <c r="B20" s="36" t="s">
        <v>452</v>
      </c>
      <c r="C20" s="36" t="s">
        <v>453</v>
      </c>
      <c r="D20" s="37" t="s">
        <v>454</v>
      </c>
      <c r="E20" s="38">
        <v>2</v>
      </c>
    </row>
    <row r="21" spans="1:5" ht="15" thickBot="1">
      <c r="A21" s="40" t="s">
        <v>211</v>
      </c>
      <c r="B21" s="36" t="s">
        <v>466</v>
      </c>
      <c r="C21" s="36" t="s">
        <v>467</v>
      </c>
      <c r="D21" s="37">
        <v>2013</v>
      </c>
      <c r="E21" s="38">
        <v>1</v>
      </c>
    </row>
    <row r="22" spans="1:5" ht="27" thickBot="1">
      <c r="A22" s="40" t="s">
        <v>213</v>
      </c>
      <c r="B22" s="36" t="s">
        <v>488</v>
      </c>
      <c r="C22" s="36" t="s">
        <v>489</v>
      </c>
      <c r="D22" s="37" t="s">
        <v>490</v>
      </c>
      <c r="E22" s="38">
        <v>201</v>
      </c>
    </row>
    <row r="23" spans="1:5" ht="27" thickBot="1">
      <c r="A23" s="40" t="s">
        <v>213</v>
      </c>
      <c r="B23" s="36" t="s">
        <v>402</v>
      </c>
      <c r="C23" s="36" t="s">
        <v>403</v>
      </c>
      <c r="D23" s="37" t="s">
        <v>490</v>
      </c>
      <c r="E23" s="38">
        <v>170</v>
      </c>
    </row>
    <row r="24" spans="1:5" ht="27" thickBot="1">
      <c r="A24" s="40" t="s">
        <v>213</v>
      </c>
      <c r="B24" s="36" t="s">
        <v>480</v>
      </c>
      <c r="C24" s="36" t="s">
        <v>481</v>
      </c>
      <c r="D24" s="37" t="s">
        <v>482</v>
      </c>
      <c r="E24" s="38">
        <v>72</v>
      </c>
    </row>
    <row r="25" spans="1:5" ht="27" thickBot="1">
      <c r="A25" s="40" t="s">
        <v>213</v>
      </c>
      <c r="B25" s="36" t="s">
        <v>478</v>
      </c>
      <c r="C25" s="36" t="s">
        <v>479</v>
      </c>
      <c r="D25" s="37" t="s">
        <v>410</v>
      </c>
      <c r="E25" s="38">
        <v>12</v>
      </c>
    </row>
    <row r="26" spans="1:5" ht="27" thickBot="1">
      <c r="A26" s="40" t="s">
        <v>213</v>
      </c>
      <c r="B26" s="36" t="s">
        <v>483</v>
      </c>
      <c r="C26" s="36" t="s">
        <v>484</v>
      </c>
      <c r="D26" s="37" t="s">
        <v>485</v>
      </c>
      <c r="E26" s="38">
        <v>2</v>
      </c>
    </row>
    <row r="27" spans="1:5" ht="27" thickBot="1">
      <c r="A27" s="40" t="s">
        <v>215</v>
      </c>
      <c r="B27" s="36" t="s">
        <v>496</v>
      </c>
      <c r="C27" s="36" t="s">
        <v>497</v>
      </c>
      <c r="D27" s="37" t="s">
        <v>495</v>
      </c>
      <c r="E27" s="38">
        <v>139</v>
      </c>
    </row>
    <row r="28" spans="1:5" ht="27" thickBot="1">
      <c r="A28" s="40" t="s">
        <v>215</v>
      </c>
      <c r="B28" s="36" t="s">
        <v>509</v>
      </c>
      <c r="C28" s="36" t="s">
        <v>510</v>
      </c>
      <c r="D28" s="37" t="s">
        <v>404</v>
      </c>
      <c r="E28" s="38">
        <v>5</v>
      </c>
    </row>
    <row r="29" spans="1:5" ht="15" thickBot="1">
      <c r="A29" s="40" t="s">
        <v>215</v>
      </c>
      <c r="B29" s="36" t="s">
        <v>520</v>
      </c>
      <c r="C29" s="36" t="s">
        <v>521</v>
      </c>
      <c r="D29" s="37">
        <v>2014</v>
      </c>
      <c r="E29" s="38">
        <v>3</v>
      </c>
    </row>
    <row r="30" spans="1:5" ht="27" thickBot="1">
      <c r="A30" s="40" t="s">
        <v>215</v>
      </c>
      <c r="B30" s="36" t="s">
        <v>518</v>
      </c>
      <c r="C30" s="36" t="s">
        <v>518</v>
      </c>
      <c r="D30" s="37" t="s">
        <v>519</v>
      </c>
      <c r="E30" s="38">
        <v>2</v>
      </c>
    </row>
    <row r="31" spans="1:5" ht="15" thickBot="1">
      <c r="A31" s="40" t="s">
        <v>215</v>
      </c>
      <c r="B31" s="36" t="s">
        <v>522</v>
      </c>
      <c r="C31" s="36" t="s">
        <v>523</v>
      </c>
      <c r="D31" s="37">
        <v>2012</v>
      </c>
      <c r="E31" s="38">
        <v>2</v>
      </c>
    </row>
    <row r="32" spans="1:5" ht="15" thickBot="1">
      <c r="A32" s="40" t="s">
        <v>215</v>
      </c>
      <c r="B32" s="36" t="s">
        <v>505</v>
      </c>
      <c r="C32" s="36" t="s">
        <v>506</v>
      </c>
      <c r="D32" s="37">
        <v>2012</v>
      </c>
      <c r="E32" s="38">
        <v>1</v>
      </c>
    </row>
    <row r="33" spans="1:5" ht="15" thickBot="1">
      <c r="A33" s="40" t="s">
        <v>215</v>
      </c>
      <c r="B33" s="36" t="s">
        <v>517</v>
      </c>
      <c r="C33" s="36" t="s">
        <v>517</v>
      </c>
      <c r="D33" s="37">
        <v>2012</v>
      </c>
      <c r="E33" s="38">
        <v>1</v>
      </c>
    </row>
    <row r="34" spans="1:5" ht="27" thickBot="1">
      <c r="A34" s="40" t="s">
        <v>217</v>
      </c>
      <c r="B34" s="36" t="s">
        <v>526</v>
      </c>
      <c r="C34" s="36" t="s">
        <v>527</v>
      </c>
      <c r="D34" s="37" t="s">
        <v>528</v>
      </c>
      <c r="E34" s="38">
        <v>572</v>
      </c>
    </row>
    <row r="35" spans="1:5" ht="15" thickBot="1">
      <c r="A35" s="40" t="s">
        <v>217</v>
      </c>
      <c r="B35" s="36" t="s">
        <v>531</v>
      </c>
      <c r="C35" s="36" t="s">
        <v>409</v>
      </c>
      <c r="D35" s="37">
        <v>2014</v>
      </c>
      <c r="E35" s="38">
        <v>1</v>
      </c>
    </row>
    <row r="36" spans="1:5" ht="27" thickBot="1">
      <c r="A36" s="40" t="s">
        <v>221</v>
      </c>
      <c r="B36" s="36" t="s">
        <v>547</v>
      </c>
      <c r="C36" s="36" t="s">
        <v>548</v>
      </c>
      <c r="D36" s="37" t="s">
        <v>546</v>
      </c>
      <c r="E36" s="38">
        <v>101</v>
      </c>
    </row>
    <row r="37" spans="1:5" ht="27" thickBot="1">
      <c r="A37" s="40" t="s">
        <v>221</v>
      </c>
      <c r="B37" s="36" t="s">
        <v>544</v>
      </c>
      <c r="C37" s="36" t="s">
        <v>545</v>
      </c>
      <c r="D37" s="37" t="s">
        <v>546</v>
      </c>
      <c r="E37" s="38">
        <v>16</v>
      </c>
    </row>
    <row r="38" spans="1:5" ht="15" thickBot="1">
      <c r="A38" s="40" t="s">
        <v>221</v>
      </c>
      <c r="B38" s="36" t="s">
        <v>549</v>
      </c>
      <c r="C38" s="36" t="s">
        <v>550</v>
      </c>
      <c r="D38" s="37">
        <v>2007</v>
      </c>
      <c r="E38" s="38">
        <v>1</v>
      </c>
    </row>
    <row r="39" spans="1:5" ht="27" thickBot="1">
      <c r="A39" s="40" t="s">
        <v>223</v>
      </c>
      <c r="B39" s="36" t="s">
        <v>553</v>
      </c>
      <c r="C39" s="36" t="s">
        <v>554</v>
      </c>
      <c r="D39" s="37" t="s">
        <v>399</v>
      </c>
      <c r="E39" s="38">
        <v>895</v>
      </c>
    </row>
    <row r="40" spans="1:5" ht="27" thickBot="1">
      <c r="A40" s="40" t="s">
        <v>223</v>
      </c>
      <c r="B40" s="36" t="s">
        <v>496</v>
      </c>
      <c r="C40" s="36" t="s">
        <v>555</v>
      </c>
      <c r="D40" s="37" t="s">
        <v>399</v>
      </c>
      <c r="E40" s="38">
        <v>408</v>
      </c>
    </row>
    <row r="41" spans="1:5" ht="27" thickBot="1">
      <c r="A41" s="40" t="s">
        <v>223</v>
      </c>
      <c r="B41" s="36" t="s">
        <v>402</v>
      </c>
      <c r="C41" s="36" t="s">
        <v>403</v>
      </c>
      <c r="D41" s="37" t="s">
        <v>579</v>
      </c>
      <c r="E41" s="38">
        <v>305</v>
      </c>
    </row>
    <row r="42" spans="1:5" ht="27" thickBot="1">
      <c r="A42" s="40" t="s">
        <v>223</v>
      </c>
      <c r="B42" s="36" t="s">
        <v>558</v>
      </c>
      <c r="C42" s="36" t="s">
        <v>559</v>
      </c>
      <c r="D42" s="37" t="s">
        <v>461</v>
      </c>
      <c r="E42" s="38">
        <v>234</v>
      </c>
    </row>
    <row r="43" spans="1:5" ht="27" thickBot="1">
      <c r="A43" s="40" t="s">
        <v>223</v>
      </c>
      <c r="B43" s="36"/>
      <c r="C43" s="36" t="s">
        <v>562</v>
      </c>
      <c r="D43" s="37" t="s">
        <v>410</v>
      </c>
      <c r="E43" s="38">
        <v>200</v>
      </c>
    </row>
    <row r="44" spans="1:5" ht="27" thickBot="1">
      <c r="A44" s="40" t="s">
        <v>223</v>
      </c>
      <c r="B44" s="36" t="s">
        <v>560</v>
      </c>
      <c r="C44" s="36" t="s">
        <v>561</v>
      </c>
      <c r="D44" s="37" t="s">
        <v>399</v>
      </c>
      <c r="E44" s="38">
        <v>86</v>
      </c>
    </row>
    <row r="45" spans="1:5" ht="27" thickBot="1">
      <c r="A45" s="40" t="s">
        <v>223</v>
      </c>
      <c r="B45" s="36"/>
      <c r="C45" s="36" t="s">
        <v>556</v>
      </c>
      <c r="D45" s="37" t="s">
        <v>557</v>
      </c>
      <c r="E45" s="38">
        <v>27</v>
      </c>
    </row>
    <row r="46" spans="1:5" ht="15" thickBot="1">
      <c r="A46" s="40" t="s">
        <v>223</v>
      </c>
      <c r="B46" s="36" t="s">
        <v>549</v>
      </c>
      <c r="C46" s="36" t="s">
        <v>570</v>
      </c>
      <c r="D46" s="37">
        <v>2011</v>
      </c>
      <c r="E46" s="38">
        <v>7</v>
      </c>
    </row>
    <row r="47" spans="1:5" ht="27" thickBot="1">
      <c r="A47" s="40" t="s">
        <v>223</v>
      </c>
      <c r="B47" s="36"/>
      <c r="C47" s="36" t="s">
        <v>574</v>
      </c>
      <c r="D47" s="37" t="s">
        <v>404</v>
      </c>
      <c r="E47" s="38">
        <v>5</v>
      </c>
    </row>
    <row r="48" spans="1:5" ht="15" thickBot="1">
      <c r="A48" s="40" t="s">
        <v>223</v>
      </c>
      <c r="B48" s="36" t="s">
        <v>573</v>
      </c>
      <c r="C48" s="36" t="s">
        <v>573</v>
      </c>
      <c r="D48" s="37">
        <v>2014</v>
      </c>
      <c r="E48" s="38">
        <v>1</v>
      </c>
    </row>
    <row r="49" spans="1:5" ht="27" thickBot="1">
      <c r="A49" s="40" t="s">
        <v>225</v>
      </c>
      <c r="B49" s="36" t="s">
        <v>597</v>
      </c>
      <c r="C49" s="36" t="s">
        <v>598</v>
      </c>
      <c r="D49" s="37" t="s">
        <v>472</v>
      </c>
      <c r="E49" s="38">
        <v>2954</v>
      </c>
    </row>
    <row r="50" spans="1:5" ht="27" thickBot="1">
      <c r="A50" s="40" t="s">
        <v>225</v>
      </c>
      <c r="B50" s="36" t="s">
        <v>590</v>
      </c>
      <c r="C50" s="36" t="s">
        <v>591</v>
      </c>
      <c r="D50" s="37" t="s">
        <v>472</v>
      </c>
      <c r="E50" s="38">
        <v>2359</v>
      </c>
    </row>
    <row r="51" spans="1:5" ht="27" thickBot="1">
      <c r="A51" s="40" t="s">
        <v>225</v>
      </c>
      <c r="B51" s="36" t="s">
        <v>604</v>
      </c>
      <c r="C51" s="36" t="s">
        <v>605</v>
      </c>
      <c r="D51" s="37" t="s">
        <v>557</v>
      </c>
      <c r="E51" s="38">
        <v>1814</v>
      </c>
    </row>
    <row r="52" spans="1:5" ht="27" thickBot="1">
      <c r="A52" s="40" t="s">
        <v>225</v>
      </c>
      <c r="B52" s="36" t="s">
        <v>586</v>
      </c>
      <c r="C52" s="36" t="s">
        <v>587</v>
      </c>
      <c r="D52" s="37" t="s">
        <v>418</v>
      </c>
      <c r="E52" s="38">
        <v>1800</v>
      </c>
    </row>
    <row r="53" spans="1:5" ht="27" thickBot="1">
      <c r="A53" s="40" t="s">
        <v>225</v>
      </c>
      <c r="B53" s="36" t="s">
        <v>582</v>
      </c>
      <c r="C53" s="36" t="s">
        <v>583</v>
      </c>
      <c r="D53" s="37" t="s">
        <v>418</v>
      </c>
      <c r="E53" s="38">
        <v>812</v>
      </c>
    </row>
    <row r="54" spans="1:5" ht="27" thickBot="1">
      <c r="A54" s="40" t="s">
        <v>225</v>
      </c>
      <c r="B54" s="36" t="s">
        <v>622</v>
      </c>
      <c r="C54" s="36" t="s">
        <v>445</v>
      </c>
      <c r="D54" s="37" t="s">
        <v>611</v>
      </c>
      <c r="E54" s="38">
        <v>570</v>
      </c>
    </row>
    <row r="55" spans="1:5" ht="27" thickBot="1">
      <c r="A55" s="40" t="s">
        <v>225</v>
      </c>
      <c r="B55" s="36" t="s">
        <v>588</v>
      </c>
      <c r="C55" s="36" t="s">
        <v>589</v>
      </c>
      <c r="D55" s="37" t="s">
        <v>423</v>
      </c>
      <c r="E55" s="38">
        <v>468</v>
      </c>
    </row>
    <row r="56" spans="1:5" ht="27" thickBot="1">
      <c r="A56" s="40" t="s">
        <v>225</v>
      </c>
      <c r="B56" s="36" t="s">
        <v>405</v>
      </c>
      <c r="C56" s="36" t="s">
        <v>406</v>
      </c>
      <c r="D56" s="37" t="s">
        <v>438</v>
      </c>
      <c r="E56" s="38">
        <v>292</v>
      </c>
    </row>
    <row r="57" spans="1:5" ht="27" thickBot="1">
      <c r="A57" s="40" t="s">
        <v>225</v>
      </c>
      <c r="B57" s="36" t="s">
        <v>637</v>
      </c>
      <c r="C57" s="36" t="s">
        <v>638</v>
      </c>
      <c r="D57" s="37" t="s">
        <v>611</v>
      </c>
      <c r="E57" s="38">
        <v>136</v>
      </c>
    </row>
    <row r="58" spans="1:5" ht="27" thickBot="1">
      <c r="A58" s="40" t="s">
        <v>225</v>
      </c>
      <c r="B58" s="36" t="s">
        <v>612</v>
      </c>
      <c r="C58" s="36" t="s">
        <v>613</v>
      </c>
      <c r="D58" s="37" t="s">
        <v>611</v>
      </c>
      <c r="E58" s="38">
        <v>90</v>
      </c>
    </row>
    <row r="59" spans="1:5" ht="27" thickBot="1">
      <c r="A59" s="40" t="s">
        <v>225</v>
      </c>
      <c r="B59" s="36" t="s">
        <v>623</v>
      </c>
      <c r="C59" s="36" t="s">
        <v>624</v>
      </c>
      <c r="D59" s="37" t="s">
        <v>611</v>
      </c>
      <c r="E59" s="38">
        <v>58</v>
      </c>
    </row>
    <row r="60" spans="1:5" ht="27" thickBot="1">
      <c r="A60" s="40" t="s">
        <v>225</v>
      </c>
      <c r="B60" s="36" t="s">
        <v>645</v>
      </c>
      <c r="C60" s="36" t="s">
        <v>646</v>
      </c>
      <c r="D60" s="37" t="s">
        <v>611</v>
      </c>
      <c r="E60" s="38">
        <v>39</v>
      </c>
    </row>
    <row r="61" spans="1:5" ht="27" thickBot="1">
      <c r="A61" s="40" t="s">
        <v>225</v>
      </c>
      <c r="B61" s="36" t="s">
        <v>633</v>
      </c>
      <c r="C61" s="36" t="s">
        <v>634</v>
      </c>
      <c r="D61" s="37" t="s">
        <v>611</v>
      </c>
      <c r="E61" s="38">
        <v>34</v>
      </c>
    </row>
    <row r="62" spans="1:5" ht="27" thickBot="1">
      <c r="A62" s="40" t="s">
        <v>225</v>
      </c>
      <c r="B62" s="36" t="s">
        <v>643</v>
      </c>
      <c r="C62" s="36" t="s">
        <v>644</v>
      </c>
      <c r="D62" s="37" t="s">
        <v>611</v>
      </c>
      <c r="E62" s="38">
        <v>31</v>
      </c>
    </row>
    <row r="63" spans="1:5" ht="27" thickBot="1">
      <c r="A63" s="40" t="s">
        <v>225</v>
      </c>
      <c r="B63" s="36" t="s">
        <v>635</v>
      </c>
      <c r="C63" s="36" t="s">
        <v>636</v>
      </c>
      <c r="D63" s="37" t="s">
        <v>611</v>
      </c>
      <c r="E63" s="38">
        <v>29</v>
      </c>
    </row>
    <row r="64" spans="1:5" ht="27" thickBot="1">
      <c r="A64" s="40" t="s">
        <v>225</v>
      </c>
      <c r="B64" s="36" t="s">
        <v>647</v>
      </c>
      <c r="C64" s="36" t="s">
        <v>648</v>
      </c>
      <c r="D64" s="37" t="s">
        <v>611</v>
      </c>
      <c r="E64" s="38">
        <v>23</v>
      </c>
    </row>
    <row r="65" spans="1:5" ht="27" thickBot="1">
      <c r="A65" s="40" t="s">
        <v>225</v>
      </c>
      <c r="B65" s="36" t="s">
        <v>631</v>
      </c>
      <c r="C65" s="36" t="s">
        <v>632</v>
      </c>
      <c r="D65" s="37" t="s">
        <v>611</v>
      </c>
      <c r="E65" s="38">
        <v>18</v>
      </c>
    </row>
    <row r="66" spans="1:5" ht="27" thickBot="1">
      <c r="A66" s="40" t="s">
        <v>225</v>
      </c>
      <c r="B66" s="36" t="s">
        <v>599</v>
      </c>
      <c r="C66" s="36" t="s">
        <v>600</v>
      </c>
      <c r="D66" s="37" t="s">
        <v>601</v>
      </c>
      <c r="E66" s="38">
        <v>12</v>
      </c>
    </row>
    <row r="67" spans="1:5" ht="27" thickBot="1">
      <c r="A67" s="40" t="s">
        <v>225</v>
      </c>
      <c r="B67" s="36" t="s">
        <v>616</v>
      </c>
      <c r="C67" s="36" t="s">
        <v>617</v>
      </c>
      <c r="D67" s="37" t="s">
        <v>611</v>
      </c>
      <c r="E67" s="38">
        <v>12</v>
      </c>
    </row>
    <row r="68" spans="1:5" ht="27" thickBot="1">
      <c r="A68" s="40" t="s">
        <v>225</v>
      </c>
      <c r="B68" s="36" t="s">
        <v>584</v>
      </c>
      <c r="C68" s="36" t="s">
        <v>585</v>
      </c>
      <c r="D68" s="37" t="s">
        <v>418</v>
      </c>
      <c r="E68" s="38">
        <v>11</v>
      </c>
    </row>
    <row r="69" spans="1:5" ht="27" thickBot="1">
      <c r="A69" s="40" t="s">
        <v>225</v>
      </c>
      <c r="B69" s="36" t="s">
        <v>620</v>
      </c>
      <c r="C69" s="36" t="s">
        <v>621</v>
      </c>
      <c r="D69" s="37" t="s">
        <v>611</v>
      </c>
      <c r="E69" s="38">
        <v>11</v>
      </c>
    </row>
    <row r="70" spans="1:5" ht="27" thickBot="1">
      <c r="A70" s="40" t="s">
        <v>225</v>
      </c>
      <c r="B70" s="36" t="s">
        <v>649</v>
      </c>
      <c r="C70" s="36" t="s">
        <v>650</v>
      </c>
      <c r="D70" s="37" t="s">
        <v>611</v>
      </c>
      <c r="E70" s="38">
        <v>11</v>
      </c>
    </row>
    <row r="71" spans="1:5" ht="27" thickBot="1">
      <c r="A71" s="40" t="s">
        <v>225</v>
      </c>
      <c r="B71" s="36" t="s">
        <v>592</v>
      </c>
      <c r="C71" s="36" t="s">
        <v>593</v>
      </c>
      <c r="D71" s="37" t="s">
        <v>594</v>
      </c>
      <c r="E71" s="38">
        <v>10</v>
      </c>
    </row>
    <row r="72" spans="1:5" ht="27" thickBot="1">
      <c r="A72" s="40" t="s">
        <v>225</v>
      </c>
      <c r="B72" s="36" t="s">
        <v>609</v>
      </c>
      <c r="C72" s="36" t="s">
        <v>610</v>
      </c>
      <c r="D72" s="37" t="s">
        <v>611</v>
      </c>
      <c r="E72" s="38">
        <v>5</v>
      </c>
    </row>
    <row r="73" spans="1:5" ht="27" thickBot="1">
      <c r="A73" s="40" t="s">
        <v>225</v>
      </c>
      <c r="B73" s="36" t="s">
        <v>657</v>
      </c>
      <c r="C73" s="36" t="s">
        <v>658</v>
      </c>
      <c r="D73" s="37" t="s">
        <v>611</v>
      </c>
      <c r="E73" s="38">
        <v>5</v>
      </c>
    </row>
    <row r="74" spans="1:5" ht="27" thickBot="1">
      <c r="A74" s="40" t="s">
        <v>225</v>
      </c>
      <c r="B74" s="36" t="s">
        <v>629</v>
      </c>
      <c r="C74" s="36" t="s">
        <v>630</v>
      </c>
      <c r="D74" s="37" t="s">
        <v>611</v>
      </c>
      <c r="E74" s="38">
        <v>4</v>
      </c>
    </row>
    <row r="75" spans="1:5" ht="27" thickBot="1">
      <c r="A75" s="40" t="s">
        <v>225</v>
      </c>
      <c r="B75" s="36" t="s">
        <v>639</v>
      </c>
      <c r="C75" s="36" t="s">
        <v>640</v>
      </c>
      <c r="D75" s="37" t="s">
        <v>611</v>
      </c>
      <c r="E75" s="38">
        <v>2</v>
      </c>
    </row>
    <row r="76" spans="1:5" ht="15" thickBot="1">
      <c r="A76" s="40" t="s">
        <v>225</v>
      </c>
      <c r="B76" s="36" t="s">
        <v>651</v>
      </c>
      <c r="C76" s="36" t="s">
        <v>652</v>
      </c>
      <c r="D76" s="37">
        <v>2015</v>
      </c>
      <c r="E76" s="38">
        <v>1</v>
      </c>
    </row>
    <row r="77" spans="1:5" ht="15" thickBot="1">
      <c r="A77" s="40" t="s">
        <v>225</v>
      </c>
      <c r="B77" s="36" t="s">
        <v>653</v>
      </c>
      <c r="C77" s="36" t="s">
        <v>654</v>
      </c>
      <c r="D77" s="37">
        <v>2015</v>
      </c>
      <c r="E77" s="38">
        <v>1</v>
      </c>
    </row>
    <row r="78" spans="1:5" ht="15" thickBot="1">
      <c r="A78" s="40" t="s">
        <v>225</v>
      </c>
      <c r="B78" s="36" t="s">
        <v>655</v>
      </c>
      <c r="C78" s="36" t="s">
        <v>656</v>
      </c>
      <c r="D78" s="37">
        <v>2015</v>
      </c>
      <c r="E78" s="38">
        <v>1</v>
      </c>
    </row>
    <row r="79" spans="1:5" ht="27" thickBot="1">
      <c r="A79" s="40" t="s">
        <v>227</v>
      </c>
      <c r="B79" s="36" t="s">
        <v>671</v>
      </c>
      <c r="C79" s="36" t="s">
        <v>672</v>
      </c>
      <c r="D79" s="37" t="s">
        <v>673</v>
      </c>
      <c r="E79" s="38">
        <v>149</v>
      </c>
    </row>
    <row r="80" spans="1:5" ht="27" thickBot="1">
      <c r="A80" s="40" t="s">
        <v>227</v>
      </c>
      <c r="B80" s="36" t="s">
        <v>666</v>
      </c>
      <c r="C80" s="36" t="s">
        <v>667</v>
      </c>
      <c r="D80" s="37" t="s">
        <v>668</v>
      </c>
      <c r="E80" s="38">
        <v>64</v>
      </c>
    </row>
    <row r="81" spans="1:5" ht="27" thickBot="1">
      <c r="A81" s="40" t="s">
        <v>227</v>
      </c>
      <c r="B81" s="36" t="s">
        <v>680</v>
      </c>
      <c r="C81" s="36" t="s">
        <v>681</v>
      </c>
      <c r="D81" s="37" t="s">
        <v>446</v>
      </c>
      <c r="E81" s="38">
        <v>55</v>
      </c>
    </row>
    <row r="82" spans="1:5" ht="15" thickBot="1">
      <c r="A82" s="40" t="s">
        <v>227</v>
      </c>
      <c r="B82" s="36" t="s">
        <v>664</v>
      </c>
      <c r="C82" s="36" t="s">
        <v>665</v>
      </c>
      <c r="D82" s="37">
        <v>2005</v>
      </c>
      <c r="E82" s="38">
        <v>44</v>
      </c>
    </row>
    <row r="83" spans="1:5" ht="15" thickBot="1">
      <c r="A83" s="40" t="s">
        <v>227</v>
      </c>
      <c r="B83" s="36" t="s">
        <v>678</v>
      </c>
      <c r="C83" s="36" t="s">
        <v>679</v>
      </c>
      <c r="D83" s="37">
        <v>2013</v>
      </c>
      <c r="E83" s="38">
        <v>24</v>
      </c>
    </row>
    <row r="84" spans="1:5" ht="27" thickBot="1">
      <c r="A84" s="40" t="s">
        <v>227</v>
      </c>
      <c r="B84" s="36" t="s">
        <v>498</v>
      </c>
      <c r="C84" s="36" t="s">
        <v>663</v>
      </c>
      <c r="D84" s="37" t="s">
        <v>485</v>
      </c>
      <c r="E84" s="38">
        <v>20</v>
      </c>
    </row>
    <row r="85" spans="1:5" ht="27" thickBot="1">
      <c r="A85" s="40" t="s">
        <v>227</v>
      </c>
      <c r="B85" s="36" t="s">
        <v>686</v>
      </c>
      <c r="C85" s="36" t="s">
        <v>687</v>
      </c>
      <c r="D85" s="37" t="s">
        <v>688</v>
      </c>
      <c r="E85" s="38">
        <v>17</v>
      </c>
    </row>
    <row r="86" spans="1:5" ht="27" thickBot="1">
      <c r="A86" s="40" t="s">
        <v>227</v>
      </c>
      <c r="B86" s="36" t="s">
        <v>402</v>
      </c>
      <c r="C86" s="36" t="s">
        <v>403</v>
      </c>
      <c r="D86" s="37" t="s">
        <v>662</v>
      </c>
      <c r="E86" s="38">
        <v>14</v>
      </c>
    </row>
    <row r="87" spans="1:5" ht="27" thickBot="1">
      <c r="A87" s="40" t="s">
        <v>227</v>
      </c>
      <c r="B87" s="36" t="s">
        <v>502</v>
      </c>
      <c r="C87" s="36" t="s">
        <v>661</v>
      </c>
      <c r="D87" s="37" t="s">
        <v>662</v>
      </c>
      <c r="E87" s="38">
        <v>11</v>
      </c>
    </row>
    <row r="88" spans="1:5" ht="27" thickBot="1">
      <c r="A88" s="40" t="s">
        <v>227</v>
      </c>
      <c r="B88" s="36" t="s">
        <v>689</v>
      </c>
      <c r="C88" s="36" t="s">
        <v>690</v>
      </c>
      <c r="D88" s="37" t="s">
        <v>428</v>
      </c>
      <c r="E88" s="38">
        <v>4</v>
      </c>
    </row>
    <row r="89" spans="1:5" ht="15" thickBot="1">
      <c r="A89" s="40" t="s">
        <v>227</v>
      </c>
      <c r="B89" s="36" t="s">
        <v>674</v>
      </c>
      <c r="C89" s="36" t="s">
        <v>675</v>
      </c>
      <c r="D89" s="37">
        <v>2005</v>
      </c>
      <c r="E89" s="38">
        <v>1</v>
      </c>
    </row>
    <row r="90" spans="1:5" ht="15" thickBot="1">
      <c r="A90" s="40" t="s">
        <v>227</v>
      </c>
      <c r="B90" s="36" t="s">
        <v>684</v>
      </c>
      <c r="C90" s="36" t="s">
        <v>685</v>
      </c>
      <c r="D90" s="37">
        <v>2012</v>
      </c>
      <c r="E90" s="38">
        <v>1</v>
      </c>
    </row>
    <row r="91" spans="1:5" ht="27" thickBot="1">
      <c r="A91" s="40" t="s">
        <v>229</v>
      </c>
      <c r="B91" s="36" t="s">
        <v>692</v>
      </c>
      <c r="C91" s="36" t="s">
        <v>692</v>
      </c>
      <c r="D91" s="37" t="s">
        <v>404</v>
      </c>
      <c r="E91" s="38">
        <v>35</v>
      </c>
    </row>
    <row r="92" spans="1:5" ht="27" thickBot="1">
      <c r="A92" s="40" t="s">
        <v>232</v>
      </c>
      <c r="B92" s="36" t="s">
        <v>707</v>
      </c>
      <c r="C92" s="36" t="s">
        <v>708</v>
      </c>
      <c r="D92" s="37" t="s">
        <v>399</v>
      </c>
      <c r="E92" s="38">
        <v>570</v>
      </c>
    </row>
    <row r="93" spans="1:5" ht="27" thickBot="1">
      <c r="A93" s="40" t="s">
        <v>232</v>
      </c>
      <c r="B93" s="36" t="s">
        <v>402</v>
      </c>
      <c r="C93" s="36" t="s">
        <v>403</v>
      </c>
      <c r="D93" s="37" t="s">
        <v>717</v>
      </c>
      <c r="E93" s="38">
        <v>129</v>
      </c>
    </row>
    <row r="94" spans="1:5" ht="27" thickBot="1">
      <c r="A94" s="40" t="s">
        <v>232</v>
      </c>
      <c r="B94" s="36" t="s">
        <v>714</v>
      </c>
      <c r="C94" s="36"/>
      <c r="D94" s="37">
        <v>2014</v>
      </c>
      <c r="E94" s="38">
        <v>69</v>
      </c>
    </row>
    <row r="95" spans="1:5" ht="27" thickBot="1">
      <c r="A95" s="40" t="s">
        <v>232</v>
      </c>
      <c r="B95" s="36" t="s">
        <v>710</v>
      </c>
      <c r="C95" s="36" t="s">
        <v>711</v>
      </c>
      <c r="D95" s="37" t="s">
        <v>399</v>
      </c>
      <c r="E95" s="38">
        <v>48</v>
      </c>
    </row>
    <row r="96" spans="1:5" ht="15" thickBot="1">
      <c r="A96" s="40" t="s">
        <v>232</v>
      </c>
      <c r="B96" s="36" t="s">
        <v>712</v>
      </c>
      <c r="C96" s="36" t="s">
        <v>713</v>
      </c>
      <c r="D96" s="37">
        <v>2014</v>
      </c>
      <c r="E96" s="38">
        <v>35</v>
      </c>
    </row>
    <row r="97" spans="1:5" ht="27" thickBot="1">
      <c r="A97" s="40" t="s">
        <v>234</v>
      </c>
      <c r="B97" s="36" t="s">
        <v>496</v>
      </c>
      <c r="C97" s="36" t="s">
        <v>720</v>
      </c>
      <c r="D97" s="37" t="s">
        <v>399</v>
      </c>
      <c r="E97" s="38">
        <v>1696</v>
      </c>
    </row>
    <row r="98" spans="1:5" ht="27" thickBot="1">
      <c r="A98" s="40" t="s">
        <v>234</v>
      </c>
      <c r="B98" s="36" t="s">
        <v>549</v>
      </c>
      <c r="C98" s="36" t="s">
        <v>733</v>
      </c>
      <c r="D98" s="37" t="s">
        <v>734</v>
      </c>
      <c r="E98" s="38">
        <v>505</v>
      </c>
    </row>
    <row r="99" spans="1:5" ht="27" thickBot="1">
      <c r="A99" s="40" t="s">
        <v>234</v>
      </c>
      <c r="B99" s="36" t="s">
        <v>718</v>
      </c>
      <c r="C99" s="36" t="s">
        <v>719</v>
      </c>
      <c r="D99" s="37" t="s">
        <v>525</v>
      </c>
      <c r="E99" s="38">
        <v>248</v>
      </c>
    </row>
    <row r="100" spans="1:5" ht="27" thickBot="1">
      <c r="A100" s="40" t="s">
        <v>234</v>
      </c>
      <c r="B100" s="36" t="s">
        <v>730</v>
      </c>
      <c r="C100" s="36" t="s">
        <v>731</v>
      </c>
      <c r="D100" s="37" t="s">
        <v>732</v>
      </c>
      <c r="E100" s="38">
        <v>209</v>
      </c>
    </row>
    <row r="101" spans="1:5" ht="27" thickBot="1">
      <c r="A101" s="40" t="s">
        <v>234</v>
      </c>
      <c r="B101" s="36" t="s">
        <v>737</v>
      </c>
      <c r="C101" s="36" t="s">
        <v>738</v>
      </c>
      <c r="D101" s="37" t="s">
        <v>734</v>
      </c>
      <c r="E101" s="38">
        <v>162</v>
      </c>
    </row>
    <row r="102" spans="1:5" ht="27" thickBot="1">
      <c r="A102" s="40" t="s">
        <v>234</v>
      </c>
      <c r="B102" s="36" t="s">
        <v>739</v>
      </c>
      <c r="C102" s="36" t="s">
        <v>740</v>
      </c>
      <c r="D102" s="37" t="s">
        <v>734</v>
      </c>
      <c r="E102" s="38">
        <v>64</v>
      </c>
    </row>
    <row r="103" spans="1:5" ht="27" thickBot="1">
      <c r="A103" s="40" t="s">
        <v>234</v>
      </c>
      <c r="B103" s="36" t="s">
        <v>735</v>
      </c>
      <c r="C103" s="36" t="s">
        <v>736</v>
      </c>
      <c r="D103" s="37" t="s">
        <v>451</v>
      </c>
      <c r="E103" s="38">
        <v>6</v>
      </c>
    </row>
    <row r="104" spans="1:5" ht="27" thickBot="1">
      <c r="A104" s="40" t="s">
        <v>236</v>
      </c>
      <c r="B104" s="36" t="s">
        <v>402</v>
      </c>
      <c r="C104" s="36" t="s">
        <v>403</v>
      </c>
      <c r="D104" s="37" t="s">
        <v>751</v>
      </c>
      <c r="E104" s="38">
        <v>400</v>
      </c>
    </row>
    <row r="105" spans="1:5" ht="27" thickBot="1">
      <c r="A105" s="40" t="s">
        <v>236</v>
      </c>
      <c r="B105" s="36" t="s">
        <v>745</v>
      </c>
      <c r="C105" s="36" t="s">
        <v>746</v>
      </c>
      <c r="D105" s="37" t="s">
        <v>579</v>
      </c>
      <c r="E105" s="38">
        <v>34</v>
      </c>
    </row>
    <row r="106" spans="1:5" ht="27" thickBot="1">
      <c r="A106" s="40" t="s">
        <v>236</v>
      </c>
      <c r="B106" s="36" t="s">
        <v>747</v>
      </c>
      <c r="C106" s="36" t="s">
        <v>748</v>
      </c>
      <c r="D106" s="37" t="s">
        <v>490</v>
      </c>
      <c r="E106" s="38">
        <v>6</v>
      </c>
    </row>
    <row r="107" spans="1:5" ht="15" thickBot="1">
      <c r="A107" s="40" t="s">
        <v>236</v>
      </c>
      <c r="B107" s="36" t="s">
        <v>743</v>
      </c>
      <c r="C107" s="36" t="s">
        <v>744</v>
      </c>
      <c r="D107" s="37">
        <v>2014</v>
      </c>
      <c r="E107" s="38">
        <v>2</v>
      </c>
    </row>
    <row r="108" spans="1:5" ht="15" thickBot="1">
      <c r="A108" s="40" t="s">
        <v>238</v>
      </c>
      <c r="B108" s="36" t="s">
        <v>752</v>
      </c>
      <c r="C108" s="36" t="s">
        <v>753</v>
      </c>
      <c r="D108" s="37">
        <v>2002</v>
      </c>
      <c r="E108" s="38">
        <v>1</v>
      </c>
    </row>
    <row r="109" spans="1:5" ht="27" thickBot="1">
      <c r="A109" s="40" t="s">
        <v>242</v>
      </c>
      <c r="B109" s="36" t="s">
        <v>747</v>
      </c>
      <c r="C109" s="36" t="s">
        <v>762</v>
      </c>
      <c r="D109" s="37" t="s">
        <v>546</v>
      </c>
      <c r="E109" s="38">
        <v>768</v>
      </c>
    </row>
    <row r="110" spans="1:5" ht="27" thickBot="1">
      <c r="A110" s="40" t="s">
        <v>242</v>
      </c>
      <c r="B110" s="36" t="s">
        <v>402</v>
      </c>
      <c r="C110" s="36" t="s">
        <v>403</v>
      </c>
      <c r="D110" s="37" t="s">
        <v>691</v>
      </c>
      <c r="E110" s="38">
        <v>6</v>
      </c>
    </row>
    <row r="111" spans="1:5" ht="27" thickBot="1">
      <c r="A111" s="40" t="s">
        <v>244</v>
      </c>
      <c r="B111" s="36" t="s">
        <v>771</v>
      </c>
      <c r="C111" s="36" t="s">
        <v>772</v>
      </c>
      <c r="D111" s="37" t="s">
        <v>490</v>
      </c>
      <c r="E111" s="38">
        <v>908</v>
      </c>
    </row>
    <row r="112" spans="1:5" ht="27" thickBot="1">
      <c r="A112" s="40" t="s">
        <v>244</v>
      </c>
      <c r="B112" s="36" t="s">
        <v>769</v>
      </c>
      <c r="C112" s="36" t="s">
        <v>769</v>
      </c>
      <c r="D112" s="37" t="s">
        <v>770</v>
      </c>
      <c r="E112" s="38">
        <v>72</v>
      </c>
    </row>
    <row r="113" spans="1:5" ht="15" thickBot="1">
      <c r="A113" s="40" t="s">
        <v>244</v>
      </c>
      <c r="B113" s="36" t="s">
        <v>775</v>
      </c>
      <c r="C113" s="36" t="s">
        <v>776</v>
      </c>
      <c r="D113" s="37">
        <v>2014</v>
      </c>
      <c r="E113" s="38">
        <v>4</v>
      </c>
    </row>
    <row r="114" spans="1:5" ht="27" thickBot="1">
      <c r="A114" s="40" t="s">
        <v>246</v>
      </c>
      <c r="B114" s="36" t="s">
        <v>402</v>
      </c>
      <c r="C114" s="36" t="s">
        <v>403</v>
      </c>
      <c r="D114" s="37" t="s">
        <v>477</v>
      </c>
      <c r="E114" s="38">
        <v>15</v>
      </c>
    </row>
    <row r="115" spans="1:5" ht="27" thickBot="1">
      <c r="A115" s="40" t="s">
        <v>246</v>
      </c>
      <c r="B115" s="36" t="s">
        <v>783</v>
      </c>
      <c r="C115" s="36" t="s">
        <v>784</v>
      </c>
      <c r="D115" s="37" t="s">
        <v>477</v>
      </c>
      <c r="E115" s="38">
        <v>5</v>
      </c>
    </row>
    <row r="116" spans="1:5" ht="27" thickBot="1">
      <c r="A116" s="40" t="s">
        <v>246</v>
      </c>
      <c r="B116" s="36" t="s">
        <v>502</v>
      </c>
      <c r="C116" s="36" t="s">
        <v>661</v>
      </c>
      <c r="D116" s="37" t="s">
        <v>477</v>
      </c>
      <c r="E116" s="38">
        <v>3</v>
      </c>
    </row>
    <row r="117" spans="1:5" ht="27" thickBot="1">
      <c r="A117" s="40" t="s">
        <v>246</v>
      </c>
      <c r="B117" s="36" t="s">
        <v>781</v>
      </c>
      <c r="C117" s="36" t="s">
        <v>782</v>
      </c>
      <c r="D117" s="37" t="s">
        <v>477</v>
      </c>
      <c r="E117" s="38">
        <v>3</v>
      </c>
    </row>
    <row r="118" spans="1:5" ht="27" thickBot="1">
      <c r="A118" s="40" t="s">
        <v>247</v>
      </c>
      <c r="B118" s="36" t="s">
        <v>794</v>
      </c>
      <c r="C118" s="36"/>
      <c r="D118" s="37" t="s">
        <v>399</v>
      </c>
      <c r="E118" s="38">
        <v>383</v>
      </c>
    </row>
    <row r="119" spans="1:5" ht="27" thickBot="1">
      <c r="A119" s="40" t="s">
        <v>247</v>
      </c>
      <c r="B119" s="36" t="s">
        <v>785</v>
      </c>
      <c r="C119" s="36" t="s">
        <v>786</v>
      </c>
      <c r="D119" s="37" t="s">
        <v>451</v>
      </c>
      <c r="E119" s="38">
        <v>154</v>
      </c>
    </row>
    <row r="120" spans="1:5" ht="27" thickBot="1">
      <c r="A120" s="40" t="s">
        <v>247</v>
      </c>
      <c r="B120" s="36" t="s">
        <v>402</v>
      </c>
      <c r="C120" s="36" t="s">
        <v>403</v>
      </c>
      <c r="D120" s="37" t="s">
        <v>490</v>
      </c>
      <c r="E120" s="38">
        <v>76</v>
      </c>
    </row>
    <row r="121" spans="1:5" ht="15" thickBot="1">
      <c r="A121" s="40" t="s">
        <v>249</v>
      </c>
      <c r="B121" s="36" t="s">
        <v>498</v>
      </c>
      <c r="C121" s="36" t="s">
        <v>479</v>
      </c>
      <c r="D121" s="37">
        <v>2014</v>
      </c>
      <c r="E121" s="38">
        <v>1</v>
      </c>
    </row>
    <row r="122" spans="1:5" ht="27" thickBot="1">
      <c r="A122" s="40" t="s">
        <v>250</v>
      </c>
      <c r="B122" s="36" t="s">
        <v>807</v>
      </c>
      <c r="C122" s="36" t="s">
        <v>497</v>
      </c>
      <c r="D122" s="37" t="s">
        <v>438</v>
      </c>
      <c r="E122" s="38">
        <v>30</v>
      </c>
    </row>
    <row r="123" spans="1:5" ht="27" thickBot="1">
      <c r="A123" s="40" t="s">
        <v>250</v>
      </c>
      <c r="B123" s="36" t="s">
        <v>810</v>
      </c>
      <c r="C123" s="36" t="s">
        <v>567</v>
      </c>
      <c r="D123" s="37" t="s">
        <v>438</v>
      </c>
      <c r="E123" s="38">
        <v>23</v>
      </c>
    </row>
    <row r="124" spans="1:5" ht="15" thickBot="1">
      <c r="A124" s="40" t="s">
        <v>250</v>
      </c>
      <c r="B124" s="36" t="s">
        <v>806</v>
      </c>
      <c r="C124" s="36" t="s">
        <v>479</v>
      </c>
      <c r="D124" s="37">
        <v>2015</v>
      </c>
      <c r="E124" s="38">
        <v>7</v>
      </c>
    </row>
    <row r="125" spans="1:5" ht="27" thickBot="1">
      <c r="A125" s="40" t="s">
        <v>252</v>
      </c>
      <c r="B125" s="36" t="s">
        <v>689</v>
      </c>
      <c r="C125" s="36" t="s">
        <v>789</v>
      </c>
      <c r="D125" s="37" t="s">
        <v>399</v>
      </c>
      <c r="E125" s="38">
        <v>2211</v>
      </c>
    </row>
    <row r="126" spans="1:5" ht="27" thickBot="1">
      <c r="A126" s="40" t="s">
        <v>252</v>
      </c>
      <c r="B126" s="36" t="s">
        <v>836</v>
      </c>
      <c r="C126" s="36" t="s">
        <v>837</v>
      </c>
      <c r="D126" s="37" t="s">
        <v>546</v>
      </c>
      <c r="E126" s="38">
        <v>1792</v>
      </c>
    </row>
    <row r="127" spans="1:5" ht="27" thickBot="1">
      <c r="A127" s="40" t="s">
        <v>252</v>
      </c>
      <c r="B127" s="36" t="s">
        <v>838</v>
      </c>
      <c r="C127" s="36" t="s">
        <v>839</v>
      </c>
      <c r="D127" s="37" t="s">
        <v>691</v>
      </c>
      <c r="E127" s="38">
        <v>869</v>
      </c>
    </row>
    <row r="128" spans="1:5" ht="27" thickBot="1">
      <c r="A128" s="40" t="s">
        <v>252</v>
      </c>
      <c r="B128" s="36" t="s">
        <v>827</v>
      </c>
      <c r="C128" s="36" t="s">
        <v>828</v>
      </c>
      <c r="D128" s="37" t="s">
        <v>410</v>
      </c>
      <c r="E128" s="38">
        <v>597</v>
      </c>
    </row>
    <row r="129" spans="1:5" ht="27" thickBot="1">
      <c r="A129" s="40" t="s">
        <v>252</v>
      </c>
      <c r="B129" s="36" t="s">
        <v>402</v>
      </c>
      <c r="C129" s="36" t="s">
        <v>403</v>
      </c>
      <c r="D129" s="37" t="s">
        <v>410</v>
      </c>
      <c r="E129" s="38">
        <v>446</v>
      </c>
    </row>
    <row r="130" spans="1:5" ht="27" thickBot="1">
      <c r="A130" s="40" t="s">
        <v>252</v>
      </c>
      <c r="B130" s="36" t="s">
        <v>819</v>
      </c>
      <c r="C130" s="36" t="s">
        <v>820</v>
      </c>
      <c r="D130" s="37" t="s">
        <v>399</v>
      </c>
      <c r="E130" s="38">
        <v>236</v>
      </c>
    </row>
    <row r="131" spans="1:5" ht="27" thickBot="1">
      <c r="A131" s="40" t="s">
        <v>252</v>
      </c>
      <c r="B131" s="36" t="s">
        <v>840</v>
      </c>
      <c r="C131" s="36" t="s">
        <v>841</v>
      </c>
      <c r="D131" s="37" t="s">
        <v>842</v>
      </c>
      <c r="E131" s="38">
        <v>106</v>
      </c>
    </row>
    <row r="132" spans="1:5" ht="27" thickBot="1">
      <c r="A132" s="40" t="s">
        <v>252</v>
      </c>
      <c r="B132" s="36" t="s">
        <v>825</v>
      </c>
      <c r="C132" s="36" t="s">
        <v>826</v>
      </c>
      <c r="D132" s="37" t="s">
        <v>525</v>
      </c>
      <c r="E132" s="38">
        <v>84</v>
      </c>
    </row>
    <row r="133" spans="1:5" ht="27" thickBot="1">
      <c r="A133" s="40" t="s">
        <v>252</v>
      </c>
      <c r="B133" s="36" t="s">
        <v>515</v>
      </c>
      <c r="C133" s="36" t="s">
        <v>830</v>
      </c>
      <c r="D133" s="37" t="s">
        <v>446</v>
      </c>
      <c r="E133" s="38">
        <v>58</v>
      </c>
    </row>
    <row r="134" spans="1:5" ht="27" thickBot="1">
      <c r="A134" s="40" t="s">
        <v>252</v>
      </c>
      <c r="B134" s="36" t="s">
        <v>816</v>
      </c>
      <c r="C134" s="36" t="s">
        <v>817</v>
      </c>
      <c r="D134" s="37" t="s">
        <v>404</v>
      </c>
      <c r="E134" s="38">
        <v>56</v>
      </c>
    </row>
    <row r="135" spans="1:5" ht="27" thickBot="1">
      <c r="A135" s="40" t="s">
        <v>252</v>
      </c>
      <c r="B135" s="36" t="s">
        <v>505</v>
      </c>
      <c r="C135" s="36" t="s">
        <v>567</v>
      </c>
      <c r="D135" s="37" t="s">
        <v>399</v>
      </c>
      <c r="E135" s="38">
        <v>47</v>
      </c>
    </row>
    <row r="136" spans="1:5" ht="27" thickBot="1">
      <c r="A136" s="40" t="s">
        <v>252</v>
      </c>
      <c r="B136" s="36" t="s">
        <v>823</v>
      </c>
      <c r="C136" s="36" t="s">
        <v>824</v>
      </c>
      <c r="D136" s="37" t="s">
        <v>404</v>
      </c>
      <c r="E136" s="38">
        <v>44</v>
      </c>
    </row>
    <row r="137" spans="1:5" ht="27" thickBot="1">
      <c r="A137" s="40" t="s">
        <v>252</v>
      </c>
      <c r="B137" s="36" t="s">
        <v>831</v>
      </c>
      <c r="C137" s="36" t="s">
        <v>832</v>
      </c>
      <c r="D137" s="37" t="s">
        <v>410</v>
      </c>
      <c r="E137" s="38">
        <v>43</v>
      </c>
    </row>
    <row r="138" spans="1:5" ht="15" thickBot="1">
      <c r="A138" s="40" t="s">
        <v>252</v>
      </c>
      <c r="B138" s="36" t="s">
        <v>507</v>
      </c>
      <c r="C138" s="36" t="s">
        <v>829</v>
      </c>
      <c r="D138" s="37">
        <v>2012</v>
      </c>
      <c r="E138" s="38">
        <v>2</v>
      </c>
    </row>
    <row r="139" spans="1:5" ht="15" thickBot="1">
      <c r="A139" s="40" t="s">
        <v>252</v>
      </c>
      <c r="B139" s="36" t="s">
        <v>434</v>
      </c>
      <c r="C139" s="36" t="s">
        <v>809</v>
      </c>
      <c r="D139" s="37">
        <v>2010</v>
      </c>
      <c r="E139" s="38">
        <v>1</v>
      </c>
    </row>
    <row r="140" spans="1:5" ht="27" thickBot="1">
      <c r="A140" s="40" t="s">
        <v>254</v>
      </c>
      <c r="B140" s="36" t="s">
        <v>853</v>
      </c>
      <c r="C140" s="39"/>
      <c r="D140" s="37" t="s">
        <v>611</v>
      </c>
      <c r="E140" s="38">
        <v>472</v>
      </c>
    </row>
    <row r="141" spans="1:5" ht="27" thickBot="1">
      <c r="A141" s="40" t="s">
        <v>254</v>
      </c>
      <c r="B141" s="36" t="s">
        <v>402</v>
      </c>
      <c r="C141" s="36" t="s">
        <v>403</v>
      </c>
      <c r="D141" s="37" t="s">
        <v>443</v>
      </c>
      <c r="E141" s="38">
        <v>287</v>
      </c>
    </row>
    <row r="142" spans="1:5" ht="27" thickBot="1">
      <c r="A142" s="40" t="s">
        <v>254</v>
      </c>
      <c r="B142" s="36" t="s">
        <v>496</v>
      </c>
      <c r="C142" s="36" t="s">
        <v>497</v>
      </c>
      <c r="D142" s="37" t="s">
        <v>443</v>
      </c>
      <c r="E142" s="38">
        <v>242</v>
      </c>
    </row>
    <row r="143" spans="1:5" ht="27" thickBot="1">
      <c r="A143" s="40" t="s">
        <v>254</v>
      </c>
      <c r="B143" s="36" t="s">
        <v>783</v>
      </c>
      <c r="C143" s="39"/>
      <c r="D143" s="37" t="s">
        <v>611</v>
      </c>
      <c r="E143" s="38">
        <v>53</v>
      </c>
    </row>
    <row r="144" spans="1:5" ht="15" thickBot="1">
      <c r="A144" s="40" t="s">
        <v>254</v>
      </c>
      <c r="B144" s="36" t="s">
        <v>857</v>
      </c>
      <c r="C144" s="39"/>
      <c r="D144" s="37">
        <v>2014</v>
      </c>
      <c r="E144" s="38">
        <v>20</v>
      </c>
    </row>
    <row r="145" spans="1:5" ht="15" thickBot="1">
      <c r="A145" s="40" t="s">
        <v>254</v>
      </c>
      <c r="B145" s="36" t="s">
        <v>856</v>
      </c>
      <c r="C145" s="39"/>
      <c r="D145" s="37">
        <v>2014</v>
      </c>
      <c r="E145" s="38">
        <v>3</v>
      </c>
    </row>
    <row r="146" spans="1:5" ht="15" thickBot="1">
      <c r="A146" s="40" t="s">
        <v>254</v>
      </c>
      <c r="B146" s="36" t="s">
        <v>850</v>
      </c>
      <c r="C146" s="39"/>
      <c r="D146" s="37">
        <v>2015</v>
      </c>
      <c r="E146" s="38">
        <v>2</v>
      </c>
    </row>
    <row r="147" spans="1:5" ht="15" thickBot="1">
      <c r="A147" s="40" t="s">
        <v>254</v>
      </c>
      <c r="B147" s="36" t="s">
        <v>863</v>
      </c>
      <c r="C147" s="39"/>
      <c r="D147" s="37">
        <v>2014</v>
      </c>
      <c r="E147" s="38">
        <v>1</v>
      </c>
    </row>
    <row r="148" spans="1:5" ht="27" thickBot="1">
      <c r="A148" s="40" t="s">
        <v>256</v>
      </c>
      <c r="B148" s="36" t="s">
        <v>871</v>
      </c>
      <c r="C148" s="36" t="s">
        <v>872</v>
      </c>
      <c r="D148" s="37" t="s">
        <v>399</v>
      </c>
      <c r="E148" s="38">
        <v>297</v>
      </c>
    </row>
    <row r="149" spans="1:5" ht="27" thickBot="1">
      <c r="A149" s="40" t="s">
        <v>256</v>
      </c>
      <c r="B149" s="36" t="s">
        <v>867</v>
      </c>
      <c r="C149" s="36" t="s">
        <v>868</v>
      </c>
      <c r="D149" s="37" t="s">
        <v>525</v>
      </c>
      <c r="E149" s="38">
        <v>171</v>
      </c>
    </row>
    <row r="150" spans="1:5" ht="27" thickBot="1">
      <c r="A150" s="40" t="s">
        <v>256</v>
      </c>
      <c r="B150" s="36" t="s">
        <v>873</v>
      </c>
      <c r="C150" s="36" t="s">
        <v>695</v>
      </c>
      <c r="D150" s="37" t="s">
        <v>874</v>
      </c>
      <c r="E150" s="38">
        <v>4</v>
      </c>
    </row>
    <row r="151" spans="1:5" ht="27" thickBot="1">
      <c r="A151" s="40" t="s">
        <v>258</v>
      </c>
      <c r="B151" s="36" t="s">
        <v>402</v>
      </c>
      <c r="C151" s="36" t="s">
        <v>403</v>
      </c>
      <c r="D151" s="37" t="s">
        <v>909</v>
      </c>
      <c r="E151" s="38">
        <v>245</v>
      </c>
    </row>
    <row r="152" spans="1:5" ht="27" thickBot="1">
      <c r="A152" s="40" t="s">
        <v>258</v>
      </c>
      <c r="B152" s="36" t="s">
        <v>895</v>
      </c>
      <c r="C152" s="36" t="s">
        <v>896</v>
      </c>
      <c r="D152" s="37" t="s">
        <v>404</v>
      </c>
      <c r="E152" s="38">
        <v>184</v>
      </c>
    </row>
    <row r="153" spans="1:5" ht="27" thickBot="1">
      <c r="A153" s="40" t="s">
        <v>258</v>
      </c>
      <c r="B153" s="36" t="s">
        <v>906</v>
      </c>
      <c r="C153" s="36" t="s">
        <v>844</v>
      </c>
      <c r="D153" s="37" t="s">
        <v>404</v>
      </c>
      <c r="E153" s="38">
        <v>55</v>
      </c>
    </row>
    <row r="154" spans="1:5" ht="27" thickBot="1">
      <c r="A154" s="40" t="s">
        <v>258</v>
      </c>
      <c r="B154" s="36" t="s">
        <v>889</v>
      </c>
      <c r="C154" s="36" t="s">
        <v>890</v>
      </c>
      <c r="D154" s="37" t="s">
        <v>490</v>
      </c>
      <c r="E154" s="38">
        <v>45</v>
      </c>
    </row>
    <row r="155" spans="1:5" ht="27" thickBot="1">
      <c r="A155" s="40" t="s">
        <v>258</v>
      </c>
      <c r="B155" s="36" t="s">
        <v>902</v>
      </c>
      <c r="C155" s="36" t="s">
        <v>903</v>
      </c>
      <c r="D155" s="37" t="s">
        <v>404</v>
      </c>
      <c r="E155" s="38">
        <v>37</v>
      </c>
    </row>
    <row r="156" spans="1:5" ht="27" thickBot="1">
      <c r="A156" s="40" t="s">
        <v>258</v>
      </c>
      <c r="B156" s="36" t="s">
        <v>907</v>
      </c>
      <c r="C156" s="36" t="s">
        <v>908</v>
      </c>
      <c r="D156" s="37" t="s">
        <v>404</v>
      </c>
      <c r="E156" s="38">
        <v>5</v>
      </c>
    </row>
    <row r="157" spans="1:5" ht="27" thickBot="1">
      <c r="A157" s="40" t="s">
        <v>259</v>
      </c>
      <c r="B157" s="36" t="s">
        <v>402</v>
      </c>
      <c r="C157" s="36" t="s">
        <v>403</v>
      </c>
      <c r="D157" s="37" t="s">
        <v>668</v>
      </c>
      <c r="E157" s="38">
        <v>2310</v>
      </c>
    </row>
    <row r="158" spans="1:5" ht="27" thickBot="1">
      <c r="A158" s="40" t="s">
        <v>259</v>
      </c>
      <c r="B158" s="36" t="s">
        <v>917</v>
      </c>
      <c r="C158" s="36" t="s">
        <v>918</v>
      </c>
      <c r="D158" s="37" t="s">
        <v>461</v>
      </c>
      <c r="E158" s="38">
        <v>1627</v>
      </c>
    </row>
    <row r="159" spans="1:5" ht="27" thickBot="1">
      <c r="A159" s="40" t="s">
        <v>259</v>
      </c>
      <c r="B159" s="36" t="s">
        <v>921</v>
      </c>
      <c r="C159" s="36" t="s">
        <v>922</v>
      </c>
      <c r="D159" s="37" t="s">
        <v>399</v>
      </c>
      <c r="E159" s="38">
        <v>1353</v>
      </c>
    </row>
    <row r="160" spans="1:5" ht="27" thickBot="1">
      <c r="A160" s="40" t="s">
        <v>259</v>
      </c>
      <c r="B160" s="36" t="s">
        <v>919</v>
      </c>
      <c r="C160" s="36" t="s">
        <v>920</v>
      </c>
      <c r="D160" s="37" t="s">
        <v>525</v>
      </c>
      <c r="E160" s="38">
        <v>1216</v>
      </c>
    </row>
    <row r="161" spans="1:5" ht="27" thickBot="1">
      <c r="A161" s="40" t="s">
        <v>259</v>
      </c>
      <c r="B161" s="36" t="s">
        <v>912</v>
      </c>
      <c r="C161" s="36" t="s">
        <v>817</v>
      </c>
      <c r="D161" s="37" t="s">
        <v>734</v>
      </c>
      <c r="E161" s="38">
        <v>400</v>
      </c>
    </row>
    <row r="162" spans="1:5" ht="27" thickBot="1">
      <c r="A162" s="40" t="s">
        <v>259</v>
      </c>
      <c r="B162" s="36" t="s">
        <v>923</v>
      </c>
      <c r="C162" s="36" t="s">
        <v>924</v>
      </c>
      <c r="D162" s="37" t="s">
        <v>399</v>
      </c>
      <c r="E162" s="38">
        <v>379</v>
      </c>
    </row>
    <row r="163" spans="1:5" ht="27" thickBot="1">
      <c r="A163" s="40" t="s">
        <v>259</v>
      </c>
      <c r="B163" s="36" t="s">
        <v>965</v>
      </c>
      <c r="C163" s="36" t="s">
        <v>966</v>
      </c>
      <c r="D163" s="37" t="s">
        <v>461</v>
      </c>
      <c r="E163" s="38">
        <v>315</v>
      </c>
    </row>
    <row r="164" spans="1:5" ht="27" thickBot="1">
      <c r="A164" s="40" t="s">
        <v>259</v>
      </c>
      <c r="B164" s="36" t="s">
        <v>938</v>
      </c>
      <c r="C164" s="36" t="s">
        <v>939</v>
      </c>
      <c r="D164" s="37" t="s">
        <v>525</v>
      </c>
      <c r="E164" s="38">
        <v>247</v>
      </c>
    </row>
    <row r="165" spans="1:5" ht="27" thickBot="1">
      <c r="A165" s="40" t="s">
        <v>259</v>
      </c>
      <c r="B165" s="36" t="s">
        <v>944</v>
      </c>
      <c r="C165" s="36" t="s">
        <v>945</v>
      </c>
      <c r="D165" s="37" t="s">
        <v>525</v>
      </c>
      <c r="E165" s="38">
        <v>145</v>
      </c>
    </row>
    <row r="166" spans="1:5" ht="27" thickBot="1">
      <c r="A166" s="40" t="s">
        <v>259</v>
      </c>
      <c r="B166" s="36" t="s">
        <v>915</v>
      </c>
      <c r="C166" s="36" t="s">
        <v>916</v>
      </c>
      <c r="D166" s="37" t="s">
        <v>770</v>
      </c>
      <c r="E166" s="38">
        <v>59</v>
      </c>
    </row>
    <row r="167" spans="1:5" ht="27" thickBot="1">
      <c r="A167" s="40" t="s">
        <v>259</v>
      </c>
      <c r="B167" s="36" t="s">
        <v>925</v>
      </c>
      <c r="C167" s="36" t="s">
        <v>926</v>
      </c>
      <c r="D167" s="37" t="s">
        <v>525</v>
      </c>
      <c r="E167" s="38">
        <v>53</v>
      </c>
    </row>
    <row r="168" spans="1:5" ht="27" thickBot="1">
      <c r="A168" s="40" t="s">
        <v>259</v>
      </c>
      <c r="B168" s="36" t="s">
        <v>940</v>
      </c>
      <c r="C168" s="36" t="s">
        <v>941</v>
      </c>
      <c r="D168" s="37" t="s">
        <v>691</v>
      </c>
      <c r="E168" s="38">
        <v>48</v>
      </c>
    </row>
    <row r="169" spans="1:5" ht="27" thickBot="1">
      <c r="A169" s="40" t="s">
        <v>259</v>
      </c>
      <c r="B169" s="36" t="s">
        <v>932</v>
      </c>
      <c r="C169" s="36" t="s">
        <v>933</v>
      </c>
      <c r="D169" s="37" t="s">
        <v>934</v>
      </c>
      <c r="E169" s="38">
        <v>22</v>
      </c>
    </row>
    <row r="170" spans="1:5" ht="27" thickBot="1">
      <c r="A170" s="40" t="s">
        <v>259</v>
      </c>
      <c r="B170" s="36" t="s">
        <v>913</v>
      </c>
      <c r="C170" s="36" t="s">
        <v>914</v>
      </c>
      <c r="D170" s="37" t="s">
        <v>461</v>
      </c>
      <c r="E170" s="38">
        <v>21</v>
      </c>
    </row>
    <row r="171" spans="1:5" ht="27" thickBot="1">
      <c r="A171" s="40" t="s">
        <v>259</v>
      </c>
      <c r="B171" s="36" t="s">
        <v>927</v>
      </c>
      <c r="C171" s="36" t="s">
        <v>928</v>
      </c>
      <c r="D171" s="37" t="s">
        <v>929</v>
      </c>
      <c r="E171" s="38">
        <v>7</v>
      </c>
    </row>
    <row r="172" spans="1:5" ht="27" thickBot="1">
      <c r="A172" s="40" t="s">
        <v>259</v>
      </c>
      <c r="B172" s="36" t="s">
        <v>930</v>
      </c>
      <c r="C172" s="36" t="s">
        <v>931</v>
      </c>
      <c r="D172" s="37" t="s">
        <v>717</v>
      </c>
      <c r="E172" s="38">
        <v>5</v>
      </c>
    </row>
    <row r="173" spans="1:5" ht="27" thickBot="1">
      <c r="A173" s="40" t="s">
        <v>259</v>
      </c>
      <c r="B173" s="36" t="s">
        <v>935</v>
      </c>
      <c r="C173" s="36" t="s">
        <v>936</v>
      </c>
      <c r="D173" s="37" t="s">
        <v>937</v>
      </c>
      <c r="E173" s="3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8">
      <selection activeCell="A13" sqref="A13:F40"/>
    </sheetView>
  </sheetViews>
  <sheetFormatPr defaultColWidth="9.140625" defaultRowHeight="15"/>
  <cols>
    <col min="1" max="1" width="26.7109375" style="0" customWidth="1"/>
    <col min="2" max="2" width="2.421875" style="0" customWidth="1"/>
    <col min="7" max="7" width="12.7109375" style="0" customWidth="1"/>
  </cols>
  <sheetData>
    <row r="1" spans="1:2" ht="14.25" hidden="1">
      <c r="A1" s="1" t="e">
        <f>DotStatQuery(B1)</f>
        <v>#NAME?</v>
      </c>
      <c r="B1" s="1" t="s">
        <v>301</v>
      </c>
    </row>
    <row r="2" ht="35.25">
      <c r="A2" s="2" t="s">
        <v>302</v>
      </c>
    </row>
    <row r="3" spans="1:6" ht="14.25">
      <c r="A3" s="25" t="s">
        <v>303</v>
      </c>
      <c r="B3" s="26"/>
      <c r="C3" s="27" t="s">
        <v>304</v>
      </c>
      <c r="D3" s="28"/>
      <c r="E3" s="28"/>
      <c r="F3" s="29"/>
    </row>
    <row r="4" spans="1:6" ht="14.25">
      <c r="A4" s="25" t="s">
        <v>305</v>
      </c>
      <c r="B4" s="26"/>
      <c r="C4" s="27" t="s">
        <v>306</v>
      </c>
      <c r="D4" s="28"/>
      <c r="E4" s="28"/>
      <c r="F4" s="29"/>
    </row>
    <row r="5" spans="1:6" ht="14.25">
      <c r="A5" s="25" t="s">
        <v>307</v>
      </c>
      <c r="B5" s="26"/>
      <c r="C5" s="27" t="s">
        <v>308</v>
      </c>
      <c r="D5" s="28"/>
      <c r="E5" s="28"/>
      <c r="F5" s="29"/>
    </row>
    <row r="6" spans="1:6" ht="14.25">
      <c r="A6" s="25" t="s">
        <v>309</v>
      </c>
      <c r="B6" s="26"/>
      <c r="C6" s="27" t="s">
        <v>310</v>
      </c>
      <c r="D6" s="28"/>
      <c r="E6" s="28"/>
      <c r="F6" s="29"/>
    </row>
    <row r="7" spans="1:6" ht="14.25">
      <c r="A7" s="25" t="s">
        <v>311</v>
      </c>
      <c r="B7" s="26"/>
      <c r="C7" s="27" t="s">
        <v>358</v>
      </c>
      <c r="D7" s="28"/>
      <c r="E7" s="28"/>
      <c r="F7" s="29"/>
    </row>
    <row r="8" spans="1:6" ht="14.25">
      <c r="A8" s="25" t="s">
        <v>313</v>
      </c>
      <c r="B8" s="26"/>
      <c r="C8" s="27" t="s">
        <v>314</v>
      </c>
      <c r="D8" s="28"/>
      <c r="E8" s="28"/>
      <c r="F8" s="29"/>
    </row>
    <row r="9" spans="1:6" ht="30">
      <c r="A9" s="30" t="s">
        <v>315</v>
      </c>
      <c r="B9" s="31"/>
      <c r="C9" s="3" t="s">
        <v>316</v>
      </c>
      <c r="D9" s="3" t="s">
        <v>317</v>
      </c>
      <c r="E9" s="3" t="s">
        <v>318</v>
      </c>
      <c r="F9" s="3" t="s">
        <v>319</v>
      </c>
    </row>
    <row r="10" spans="1:10" ht="14.25">
      <c r="A10" s="4" t="s">
        <v>320</v>
      </c>
      <c r="B10" s="5" t="s">
        <v>321</v>
      </c>
      <c r="C10" s="5" t="s">
        <v>321</v>
      </c>
      <c r="D10" s="5" t="s">
        <v>321</v>
      </c>
      <c r="E10" s="5" t="s">
        <v>321</v>
      </c>
      <c r="F10" s="5" t="s">
        <v>321</v>
      </c>
      <c r="G10" t="s">
        <v>377</v>
      </c>
      <c r="H10" t="s">
        <v>378</v>
      </c>
      <c r="I10" t="s">
        <v>379</v>
      </c>
      <c r="J10" t="s">
        <v>380</v>
      </c>
    </row>
    <row r="11" spans="1:11" ht="14.25">
      <c r="A11" s="6" t="s">
        <v>322</v>
      </c>
      <c r="B11" s="5" t="s">
        <v>321</v>
      </c>
      <c r="C11" s="7">
        <v>1031.590644</v>
      </c>
      <c r="D11" s="7">
        <v>877.186565</v>
      </c>
      <c r="E11" s="7">
        <v>9427.326943</v>
      </c>
      <c r="F11" s="7">
        <v>69657.50729</v>
      </c>
      <c r="G11" s="11">
        <f>SUM(C11:E11)</f>
        <v>11336.104152</v>
      </c>
      <c r="H11" s="12">
        <f>(C11+D11)/(F11+G11)</f>
        <v>0.023567009484036734</v>
      </c>
      <c r="I11" s="12">
        <f>(C11+D11)/G11</f>
        <v>0.16838035213916408</v>
      </c>
      <c r="J11" s="13">
        <f>F11/G11</f>
        <v>6.14474835057955</v>
      </c>
      <c r="K11" s="13"/>
    </row>
    <row r="12" spans="1:11" ht="14.25">
      <c r="A12" s="6" t="s">
        <v>323</v>
      </c>
      <c r="B12" s="5" t="s">
        <v>321</v>
      </c>
      <c r="C12" s="8">
        <v>0.609916</v>
      </c>
      <c r="D12" s="8" t="s">
        <v>333</v>
      </c>
      <c r="E12" s="8">
        <v>1206.177164</v>
      </c>
      <c r="F12" s="8" t="s">
        <v>333</v>
      </c>
      <c r="G12" s="11">
        <f aca="true" t="shared" si="0" ref="G12:G40">SUM(C12:E12)</f>
        <v>1206.78708</v>
      </c>
      <c r="H12" s="12" t="e">
        <f aca="true" t="shared" si="1" ref="H12:H40">(C12+D12)/(F12+G12)</f>
        <v>#VALUE!</v>
      </c>
      <c r="I12" s="12" t="e">
        <f aca="true" t="shared" si="2" ref="I12:I40">(C12+D12)/G12</f>
        <v>#VALUE!</v>
      </c>
      <c r="J12" s="13" t="e">
        <f aca="true" t="shared" si="3" ref="J12:J40">F12/G12</f>
        <v>#VALUE!</v>
      </c>
      <c r="K12" s="13"/>
    </row>
    <row r="13" spans="1:11" ht="14.25">
      <c r="A13" s="6" t="s">
        <v>324</v>
      </c>
      <c r="B13" s="5" t="s">
        <v>321</v>
      </c>
      <c r="C13" s="7">
        <v>6.245853</v>
      </c>
      <c r="D13" s="7">
        <v>1.967074</v>
      </c>
      <c r="E13" s="7" t="s">
        <v>333</v>
      </c>
      <c r="F13" s="7">
        <v>352.602646</v>
      </c>
      <c r="G13" s="11">
        <f t="shared" si="0"/>
        <v>8.212927</v>
      </c>
      <c r="H13" s="12">
        <f t="shared" si="1"/>
        <v>0.022762118973174147</v>
      </c>
      <c r="I13" s="12">
        <f t="shared" si="2"/>
        <v>1</v>
      </c>
      <c r="J13" s="13">
        <f t="shared" si="3"/>
        <v>42.932640945183124</v>
      </c>
      <c r="K13" s="13"/>
    </row>
    <row r="14" spans="1:11" ht="14.25">
      <c r="A14" s="6" t="s">
        <v>325</v>
      </c>
      <c r="B14" s="5" t="s">
        <v>321</v>
      </c>
      <c r="C14" s="8">
        <v>3.483391</v>
      </c>
      <c r="D14" s="8">
        <v>12.987263</v>
      </c>
      <c r="E14" s="8">
        <v>284.62854</v>
      </c>
      <c r="F14" s="8">
        <v>995.717486</v>
      </c>
      <c r="G14" s="11">
        <f t="shared" si="0"/>
        <v>301.099194</v>
      </c>
      <c r="H14" s="12">
        <f t="shared" si="1"/>
        <v>0.012700834477236984</v>
      </c>
      <c r="I14" s="12">
        <f t="shared" si="2"/>
        <v>0.054701753867863225</v>
      </c>
      <c r="J14" s="13">
        <f t="shared" si="3"/>
        <v>3.3069417183494685</v>
      </c>
      <c r="K14" s="13"/>
    </row>
    <row r="15" spans="1:11" ht="14.25">
      <c r="A15" s="6" t="s">
        <v>326</v>
      </c>
      <c r="B15" s="5" t="s">
        <v>321</v>
      </c>
      <c r="C15" s="7">
        <v>26.844173</v>
      </c>
      <c r="D15" s="7">
        <v>158.722618</v>
      </c>
      <c r="E15" s="7">
        <v>1284.506954</v>
      </c>
      <c r="F15" s="7">
        <v>803.126428</v>
      </c>
      <c r="G15" s="11">
        <f t="shared" si="0"/>
        <v>1470.073745</v>
      </c>
      <c r="H15" s="12">
        <f t="shared" si="1"/>
        <v>0.08163240228646595</v>
      </c>
      <c r="I15" s="12">
        <f t="shared" si="2"/>
        <v>0.1262295797276483</v>
      </c>
      <c r="J15" s="13">
        <f t="shared" si="3"/>
        <v>0.5463171019355904</v>
      </c>
      <c r="K15" s="13"/>
    </row>
    <row r="16" spans="1:11" ht="14.25">
      <c r="A16" s="6" t="s">
        <v>327</v>
      </c>
      <c r="B16" s="5" t="s">
        <v>321</v>
      </c>
      <c r="C16" s="8" t="s">
        <v>333</v>
      </c>
      <c r="D16" s="8" t="s">
        <v>333</v>
      </c>
      <c r="E16" s="8" t="s">
        <v>333</v>
      </c>
      <c r="F16" s="8" t="s">
        <v>333</v>
      </c>
      <c r="G16" s="11">
        <f t="shared" si="0"/>
        <v>0</v>
      </c>
      <c r="H16" s="12" t="e">
        <f t="shared" si="1"/>
        <v>#VALUE!</v>
      </c>
      <c r="I16" s="12" t="e">
        <f t="shared" si="2"/>
        <v>#VALUE!</v>
      </c>
      <c r="J16" s="13" t="e">
        <f t="shared" si="3"/>
        <v>#VALUE!</v>
      </c>
      <c r="K16" s="13"/>
    </row>
    <row r="17" spans="1:11" ht="14.25">
      <c r="A17" s="6" t="s">
        <v>328</v>
      </c>
      <c r="B17" s="5" t="s">
        <v>321</v>
      </c>
      <c r="C17" s="7">
        <v>18.041452</v>
      </c>
      <c r="D17" s="7">
        <v>120.829383</v>
      </c>
      <c r="E17" s="7">
        <v>55.803828</v>
      </c>
      <c r="F17" s="7">
        <v>1472.110888</v>
      </c>
      <c r="G17" s="11">
        <f t="shared" si="0"/>
        <v>194.674663</v>
      </c>
      <c r="H17" s="12">
        <f t="shared" si="1"/>
        <v>0.08331655797992936</v>
      </c>
      <c r="I17" s="12">
        <f t="shared" si="2"/>
        <v>0.7133482748086226</v>
      </c>
      <c r="J17" s="13">
        <f t="shared" si="3"/>
        <v>7.561902845055907</v>
      </c>
      <c r="K17" s="13"/>
    </row>
    <row r="18" spans="1:11" ht="14.25">
      <c r="A18" s="6" t="s">
        <v>329</v>
      </c>
      <c r="B18" s="5" t="s">
        <v>321</v>
      </c>
      <c r="C18" s="8">
        <v>15.716121</v>
      </c>
      <c r="D18" s="8" t="s">
        <v>333</v>
      </c>
      <c r="E18" s="8">
        <v>1.087837</v>
      </c>
      <c r="F18" s="8">
        <v>411.787128</v>
      </c>
      <c r="G18" s="11">
        <f t="shared" si="0"/>
        <v>16.803957999999998</v>
      </c>
      <c r="H18" s="12" t="e">
        <f t="shared" si="1"/>
        <v>#VALUE!</v>
      </c>
      <c r="I18" s="12" t="e">
        <f t="shared" si="2"/>
        <v>#VALUE!</v>
      </c>
      <c r="J18" s="13">
        <f t="shared" si="3"/>
        <v>24.505365224073998</v>
      </c>
      <c r="K18" s="13"/>
    </row>
    <row r="19" spans="1:11" ht="14.25">
      <c r="A19" s="6" t="s">
        <v>330</v>
      </c>
      <c r="B19" s="5" t="s">
        <v>321</v>
      </c>
      <c r="C19" s="7">
        <v>38.955679</v>
      </c>
      <c r="D19" s="7">
        <v>65.145982</v>
      </c>
      <c r="E19" s="7">
        <v>1184.469501</v>
      </c>
      <c r="F19" s="7">
        <v>5000.013275</v>
      </c>
      <c r="G19" s="11">
        <f t="shared" si="0"/>
        <v>1288.571162</v>
      </c>
      <c r="H19" s="12">
        <f t="shared" si="1"/>
        <v>0.016554069050500372</v>
      </c>
      <c r="I19" s="12">
        <f t="shared" si="2"/>
        <v>0.08078844542696666</v>
      </c>
      <c r="J19" s="13">
        <f t="shared" si="3"/>
        <v>3.8802771802214213</v>
      </c>
      <c r="K19" s="13"/>
    </row>
    <row r="20" spans="1:11" ht="14.25">
      <c r="A20" s="6" t="s">
        <v>331</v>
      </c>
      <c r="B20" s="5" t="s">
        <v>321</v>
      </c>
      <c r="C20" s="8">
        <v>120.287834</v>
      </c>
      <c r="D20" s="8">
        <v>123.213864</v>
      </c>
      <c r="E20" s="8">
        <v>1156.021774</v>
      </c>
      <c r="F20" s="8">
        <v>4245.922575</v>
      </c>
      <c r="G20" s="11">
        <f t="shared" si="0"/>
        <v>1399.523472</v>
      </c>
      <c r="H20" s="12">
        <f t="shared" si="1"/>
        <v>0.04313241079141962</v>
      </c>
      <c r="I20" s="12">
        <f t="shared" si="2"/>
        <v>0.1739890061665218</v>
      </c>
      <c r="J20" s="13">
        <f t="shared" si="3"/>
        <v>3.0338344872003686</v>
      </c>
      <c r="K20" s="13"/>
    </row>
    <row r="21" spans="1:11" ht="14.25">
      <c r="A21" s="6" t="s">
        <v>332</v>
      </c>
      <c r="B21" s="5" t="s">
        <v>321</v>
      </c>
      <c r="C21" s="7">
        <v>1.910275</v>
      </c>
      <c r="D21" s="7">
        <v>2.535105</v>
      </c>
      <c r="E21" s="7">
        <v>162.343056</v>
      </c>
      <c r="F21" s="7" t="s">
        <v>333</v>
      </c>
      <c r="G21" s="11">
        <f t="shared" si="0"/>
        <v>166.788436</v>
      </c>
      <c r="H21" s="12" t="e">
        <f t="shared" si="1"/>
        <v>#VALUE!</v>
      </c>
      <c r="I21" s="12">
        <f t="shared" si="2"/>
        <v>0.026652807032736973</v>
      </c>
      <c r="J21" s="13" t="e">
        <f t="shared" si="3"/>
        <v>#VALUE!</v>
      </c>
      <c r="K21" s="13"/>
    </row>
    <row r="22" spans="1:11" ht="14.25">
      <c r="A22" s="6" t="s">
        <v>334</v>
      </c>
      <c r="B22" s="5" t="s">
        <v>321</v>
      </c>
      <c r="C22" s="8" t="s">
        <v>333</v>
      </c>
      <c r="D22" s="8" t="s">
        <v>333</v>
      </c>
      <c r="E22" s="8" t="s">
        <v>333</v>
      </c>
      <c r="F22" s="8" t="s">
        <v>333</v>
      </c>
      <c r="G22" s="11">
        <f t="shared" si="0"/>
        <v>0</v>
      </c>
      <c r="H22" s="12" t="e">
        <f t="shared" si="1"/>
        <v>#VALUE!</v>
      </c>
      <c r="I22" s="12" t="e">
        <f t="shared" si="2"/>
        <v>#VALUE!</v>
      </c>
      <c r="J22" s="13" t="e">
        <f t="shared" si="3"/>
        <v>#VALUE!</v>
      </c>
      <c r="K22" s="13"/>
    </row>
    <row r="23" spans="1:11" ht="14.25">
      <c r="A23" s="6" t="s">
        <v>335</v>
      </c>
      <c r="B23" s="5" t="s">
        <v>321</v>
      </c>
      <c r="C23" s="7">
        <v>0.798857</v>
      </c>
      <c r="D23" s="7" t="s">
        <v>333</v>
      </c>
      <c r="E23" s="7" t="s">
        <v>333</v>
      </c>
      <c r="F23" s="7">
        <v>408.913831</v>
      </c>
      <c r="G23" s="11">
        <f t="shared" si="0"/>
        <v>0.798857</v>
      </c>
      <c r="H23" s="12" t="e">
        <f t="shared" si="1"/>
        <v>#VALUE!</v>
      </c>
      <c r="I23" s="12" t="e">
        <f t="shared" si="2"/>
        <v>#VALUE!</v>
      </c>
      <c r="J23" s="13">
        <f t="shared" si="3"/>
        <v>511.87362819628544</v>
      </c>
      <c r="K23" s="13"/>
    </row>
    <row r="24" spans="1:11" ht="14.25">
      <c r="A24" s="6" t="s">
        <v>336</v>
      </c>
      <c r="B24" s="5" t="s">
        <v>321</v>
      </c>
      <c r="C24" s="8">
        <v>0.297429</v>
      </c>
      <c r="D24" s="8" t="s">
        <v>333</v>
      </c>
      <c r="E24" s="8" t="s">
        <v>333</v>
      </c>
      <c r="F24" s="8">
        <v>881.893536</v>
      </c>
      <c r="G24" s="11">
        <f t="shared" si="0"/>
        <v>0.297429</v>
      </c>
      <c r="H24" s="12" t="e">
        <f t="shared" si="1"/>
        <v>#VALUE!</v>
      </c>
      <c r="I24" s="12" t="e">
        <f t="shared" si="2"/>
        <v>#VALUE!</v>
      </c>
      <c r="J24" s="13">
        <f t="shared" si="3"/>
        <v>2965.0556468938807</v>
      </c>
      <c r="K24" s="13"/>
    </row>
    <row r="25" spans="1:11" ht="14.25">
      <c r="A25" s="6" t="s">
        <v>337</v>
      </c>
      <c r="B25" s="5" t="s">
        <v>321</v>
      </c>
      <c r="C25" s="7">
        <v>512.54931</v>
      </c>
      <c r="D25" s="7">
        <v>103.475868</v>
      </c>
      <c r="E25" s="7">
        <v>1794.24321</v>
      </c>
      <c r="F25" s="7">
        <v>9851.77287</v>
      </c>
      <c r="G25" s="11">
        <f t="shared" si="0"/>
        <v>2410.268388</v>
      </c>
      <c r="H25" s="12">
        <f t="shared" si="1"/>
        <v>0.05023838731565944</v>
      </c>
      <c r="I25" s="12">
        <f t="shared" si="2"/>
        <v>0.25558364415639506</v>
      </c>
      <c r="J25" s="13">
        <f t="shared" si="3"/>
        <v>4.087417367729258</v>
      </c>
      <c r="K25" s="13"/>
    </row>
    <row r="26" spans="1:11" ht="14.25">
      <c r="A26" s="6" t="s">
        <v>338</v>
      </c>
      <c r="B26" s="5" t="s">
        <v>321</v>
      </c>
      <c r="C26" s="8" t="s">
        <v>333</v>
      </c>
      <c r="D26" s="8" t="s">
        <v>333</v>
      </c>
      <c r="E26" s="8" t="s">
        <v>333</v>
      </c>
      <c r="F26" s="8" t="s">
        <v>333</v>
      </c>
      <c r="G26" s="11">
        <f t="shared" si="0"/>
        <v>0</v>
      </c>
      <c r="H26" s="12" t="e">
        <f t="shared" si="1"/>
        <v>#VALUE!</v>
      </c>
      <c r="I26" s="12" t="e">
        <f t="shared" si="2"/>
        <v>#VALUE!</v>
      </c>
      <c r="J26" s="13" t="e">
        <f t="shared" si="3"/>
        <v>#VALUE!</v>
      </c>
      <c r="K26" s="13"/>
    </row>
    <row r="27" spans="1:11" ht="14.25">
      <c r="A27" s="6" t="s">
        <v>339</v>
      </c>
      <c r="B27" s="5" t="s">
        <v>321</v>
      </c>
      <c r="C27" s="7" t="s">
        <v>333</v>
      </c>
      <c r="D27" s="7" t="s">
        <v>333</v>
      </c>
      <c r="E27" s="7" t="s">
        <v>333</v>
      </c>
      <c r="F27" s="7">
        <v>156.542102</v>
      </c>
      <c r="G27" s="11">
        <f t="shared" si="0"/>
        <v>0</v>
      </c>
      <c r="H27" s="12" t="e">
        <f t="shared" si="1"/>
        <v>#VALUE!</v>
      </c>
      <c r="I27" s="12" t="e">
        <f t="shared" si="2"/>
        <v>#VALUE!</v>
      </c>
      <c r="J27" s="13" t="e">
        <f t="shared" si="3"/>
        <v>#DIV/0!</v>
      </c>
      <c r="K27" s="13"/>
    </row>
    <row r="28" spans="1:11" ht="14.25">
      <c r="A28" s="6" t="s">
        <v>340</v>
      </c>
      <c r="B28" s="5" t="s">
        <v>321</v>
      </c>
      <c r="C28" s="8">
        <v>90.77172</v>
      </c>
      <c r="D28" s="8">
        <v>189.43999</v>
      </c>
      <c r="E28" s="8" t="s">
        <v>333</v>
      </c>
      <c r="F28" s="8">
        <v>2530.755812</v>
      </c>
      <c r="G28" s="11">
        <f t="shared" si="0"/>
        <v>280.21171</v>
      </c>
      <c r="H28" s="12">
        <f t="shared" si="1"/>
        <v>0.0996851467713258</v>
      </c>
      <c r="I28" s="12">
        <f t="shared" si="2"/>
        <v>1</v>
      </c>
      <c r="J28" s="13">
        <f t="shared" si="3"/>
        <v>9.031584768530909</v>
      </c>
      <c r="K28" s="13"/>
    </row>
    <row r="29" spans="1:11" ht="14.25">
      <c r="A29" s="6" t="s">
        <v>341</v>
      </c>
      <c r="B29" s="5" t="s">
        <v>321</v>
      </c>
      <c r="C29" s="7">
        <v>1.550032</v>
      </c>
      <c r="D29" s="7">
        <v>2.052951</v>
      </c>
      <c r="E29" s="7" t="s">
        <v>333</v>
      </c>
      <c r="F29" s="7">
        <v>169.497499</v>
      </c>
      <c r="G29" s="11">
        <f t="shared" si="0"/>
        <v>3.602983</v>
      </c>
      <c r="H29" s="12">
        <f t="shared" si="1"/>
        <v>0.02081440189172899</v>
      </c>
      <c r="I29" s="12">
        <f t="shared" si="2"/>
        <v>1</v>
      </c>
      <c r="J29" s="13">
        <f t="shared" si="3"/>
        <v>47.043657713622295</v>
      </c>
      <c r="K29" s="13"/>
    </row>
    <row r="30" spans="1:11" ht="14.25">
      <c r="A30" s="6" t="s">
        <v>342</v>
      </c>
      <c r="B30" s="5" t="s">
        <v>321</v>
      </c>
      <c r="C30" s="8">
        <v>40.758558</v>
      </c>
      <c r="D30" s="8">
        <v>22.404869</v>
      </c>
      <c r="E30" s="8">
        <v>1244.537415</v>
      </c>
      <c r="F30" s="8">
        <v>27.774397</v>
      </c>
      <c r="G30" s="11">
        <f t="shared" si="0"/>
        <v>1307.700842</v>
      </c>
      <c r="H30" s="12">
        <f t="shared" si="1"/>
        <v>0.04729659162179345</v>
      </c>
      <c r="I30" s="12">
        <f t="shared" si="2"/>
        <v>0.048301128951938076</v>
      </c>
      <c r="J30" s="13">
        <f t="shared" si="3"/>
        <v>0.02123910615330169</v>
      </c>
      <c r="K30" s="13"/>
    </row>
    <row r="31" spans="1:11" ht="14.25">
      <c r="A31" s="6" t="s">
        <v>343</v>
      </c>
      <c r="B31" s="5" t="s">
        <v>321</v>
      </c>
      <c r="C31" s="7" t="s">
        <v>333</v>
      </c>
      <c r="D31" s="7" t="s">
        <v>333</v>
      </c>
      <c r="E31" s="7" t="s">
        <v>333</v>
      </c>
      <c r="F31" s="7" t="s">
        <v>333</v>
      </c>
      <c r="G31" s="11">
        <f t="shared" si="0"/>
        <v>0</v>
      </c>
      <c r="H31" s="12" t="e">
        <f t="shared" si="1"/>
        <v>#VALUE!</v>
      </c>
      <c r="I31" s="12" t="e">
        <f t="shared" si="2"/>
        <v>#VALUE!</v>
      </c>
      <c r="J31" s="13" t="e">
        <f t="shared" si="3"/>
        <v>#VALUE!</v>
      </c>
      <c r="K31" s="13"/>
    </row>
    <row r="32" spans="1:11" ht="14.25">
      <c r="A32" s="6" t="s">
        <v>344</v>
      </c>
      <c r="B32" s="5" t="s">
        <v>321</v>
      </c>
      <c r="C32" s="8">
        <v>0.274132</v>
      </c>
      <c r="D32" s="8">
        <v>0.345339</v>
      </c>
      <c r="E32" s="8">
        <v>861.856527</v>
      </c>
      <c r="F32" s="8">
        <v>167.421533</v>
      </c>
      <c r="G32" s="11">
        <f t="shared" si="0"/>
        <v>862.475998</v>
      </c>
      <c r="H32" s="12">
        <f t="shared" si="1"/>
        <v>0.0006014879940517111</v>
      </c>
      <c r="I32" s="12">
        <f t="shared" si="2"/>
        <v>0.0007182472340523035</v>
      </c>
      <c r="J32" s="13">
        <f t="shared" si="3"/>
        <v>0.1941173242945133</v>
      </c>
      <c r="K32" s="13"/>
    </row>
    <row r="33" spans="1:11" ht="14.25">
      <c r="A33" s="6" t="s">
        <v>345</v>
      </c>
      <c r="B33" s="5" t="s">
        <v>321</v>
      </c>
      <c r="C33" s="7" t="s">
        <v>333</v>
      </c>
      <c r="D33" s="7" t="s">
        <v>333</v>
      </c>
      <c r="E33" s="7" t="s">
        <v>333</v>
      </c>
      <c r="F33" s="7" t="s">
        <v>333</v>
      </c>
      <c r="G33" s="11">
        <f t="shared" si="0"/>
        <v>0</v>
      </c>
      <c r="H33" s="12" t="e">
        <f t="shared" si="1"/>
        <v>#VALUE!</v>
      </c>
      <c r="I33" s="12" t="e">
        <f t="shared" si="2"/>
        <v>#VALUE!</v>
      </c>
      <c r="J33" s="13" t="e">
        <f t="shared" si="3"/>
        <v>#VALUE!</v>
      </c>
      <c r="K33" s="13"/>
    </row>
    <row r="34" spans="1:11" ht="14.25">
      <c r="A34" s="6" t="s">
        <v>346</v>
      </c>
      <c r="B34" s="5" t="s">
        <v>321</v>
      </c>
      <c r="C34" s="8" t="s">
        <v>333</v>
      </c>
      <c r="D34" s="8" t="s">
        <v>333</v>
      </c>
      <c r="E34" s="8" t="s">
        <v>333</v>
      </c>
      <c r="F34" s="8" t="s">
        <v>333</v>
      </c>
      <c r="G34" s="11">
        <f t="shared" si="0"/>
        <v>0</v>
      </c>
      <c r="H34" s="12" t="e">
        <f t="shared" si="1"/>
        <v>#VALUE!</v>
      </c>
      <c r="I34" s="12" t="e">
        <f t="shared" si="2"/>
        <v>#VALUE!</v>
      </c>
      <c r="J34" s="13" t="e">
        <f t="shared" si="3"/>
        <v>#VALUE!</v>
      </c>
      <c r="K34" s="13"/>
    </row>
    <row r="35" spans="1:11" ht="14.25">
      <c r="A35" s="6" t="s">
        <v>347</v>
      </c>
      <c r="B35" s="5" t="s">
        <v>321</v>
      </c>
      <c r="C35" s="7">
        <v>3.388282</v>
      </c>
      <c r="D35" s="7" t="s">
        <v>333</v>
      </c>
      <c r="E35" s="7" t="s">
        <v>333</v>
      </c>
      <c r="F35" s="7">
        <v>1455.229618</v>
      </c>
      <c r="G35" s="11">
        <f t="shared" si="0"/>
        <v>3.388282</v>
      </c>
      <c r="H35" s="12" t="e">
        <f t="shared" si="1"/>
        <v>#VALUE!</v>
      </c>
      <c r="I35" s="12" t="e">
        <f t="shared" si="2"/>
        <v>#VALUE!</v>
      </c>
      <c r="J35" s="13">
        <f t="shared" si="3"/>
        <v>429.4889321490951</v>
      </c>
      <c r="K35" s="13"/>
    </row>
    <row r="36" spans="1:11" ht="14.25">
      <c r="A36" s="6" t="s">
        <v>348</v>
      </c>
      <c r="B36" s="5" t="s">
        <v>321</v>
      </c>
      <c r="C36" s="8">
        <v>0.079363</v>
      </c>
      <c r="D36" s="8">
        <v>9.653552</v>
      </c>
      <c r="E36" s="8" t="s">
        <v>333</v>
      </c>
      <c r="F36" s="8">
        <v>2046.455579</v>
      </c>
      <c r="G36" s="11">
        <f t="shared" si="0"/>
        <v>9.732915</v>
      </c>
      <c r="H36" s="12">
        <f t="shared" si="1"/>
        <v>0.004733474109207811</v>
      </c>
      <c r="I36" s="12">
        <f t="shared" si="2"/>
        <v>1</v>
      </c>
      <c r="J36" s="13">
        <f t="shared" si="3"/>
        <v>210.26132243012498</v>
      </c>
      <c r="K36" s="13"/>
    </row>
    <row r="37" spans="1:11" ht="14.25">
      <c r="A37" s="6" t="s">
        <v>349</v>
      </c>
      <c r="B37" s="5" t="s">
        <v>321</v>
      </c>
      <c r="C37" s="7">
        <v>36.881791</v>
      </c>
      <c r="D37" s="7">
        <v>10.617204</v>
      </c>
      <c r="E37" s="7" t="s">
        <v>333</v>
      </c>
      <c r="F37" s="7">
        <v>1210.436945</v>
      </c>
      <c r="G37" s="11">
        <f t="shared" si="0"/>
        <v>47.498995</v>
      </c>
      <c r="H37" s="12">
        <f t="shared" si="1"/>
        <v>0.0377594704862316</v>
      </c>
      <c r="I37" s="12">
        <f t="shared" si="2"/>
        <v>1</v>
      </c>
      <c r="J37" s="13">
        <f t="shared" si="3"/>
        <v>25.483422228196616</v>
      </c>
      <c r="K37" s="13"/>
    </row>
    <row r="38" spans="1:11" ht="14.25">
      <c r="A38" s="6" t="s">
        <v>350</v>
      </c>
      <c r="B38" s="5" t="s">
        <v>321</v>
      </c>
      <c r="C38" s="8">
        <v>0.311526</v>
      </c>
      <c r="D38" s="8" t="s">
        <v>333</v>
      </c>
      <c r="E38" s="8" t="s">
        <v>333</v>
      </c>
      <c r="F38" s="8">
        <v>5210.533877</v>
      </c>
      <c r="G38" s="11">
        <f t="shared" si="0"/>
        <v>0.311526</v>
      </c>
      <c r="H38" s="12" t="e">
        <f t="shared" si="1"/>
        <v>#VALUE!</v>
      </c>
      <c r="I38" s="12" t="e">
        <f t="shared" si="2"/>
        <v>#VALUE!</v>
      </c>
      <c r="J38" s="13">
        <f t="shared" si="3"/>
        <v>16725.839502962834</v>
      </c>
      <c r="K38" s="13"/>
    </row>
    <row r="39" spans="1:11" ht="14.25">
      <c r="A39" s="6" t="s">
        <v>351</v>
      </c>
      <c r="B39" s="5" t="s">
        <v>321</v>
      </c>
      <c r="C39" s="7">
        <v>54.758</v>
      </c>
      <c r="D39" s="7" t="s">
        <v>333</v>
      </c>
      <c r="E39" s="7" t="s">
        <v>333</v>
      </c>
      <c r="F39" s="7">
        <v>23462.753</v>
      </c>
      <c r="G39" s="11">
        <f t="shared" si="0"/>
        <v>54.758</v>
      </c>
      <c r="H39" s="12" t="e">
        <f t="shared" si="1"/>
        <v>#VALUE!</v>
      </c>
      <c r="I39" s="12" t="e">
        <f t="shared" si="2"/>
        <v>#VALUE!</v>
      </c>
      <c r="J39" s="13">
        <f t="shared" si="3"/>
        <v>428.48082471967564</v>
      </c>
      <c r="K39" s="13"/>
    </row>
    <row r="40" spans="1:11" ht="14.25">
      <c r="A40" s="6" t="s">
        <v>352</v>
      </c>
      <c r="B40" s="5" t="s">
        <v>321</v>
      </c>
      <c r="C40" s="8">
        <v>57.07695</v>
      </c>
      <c r="D40" s="8">
        <v>53.795503</v>
      </c>
      <c r="E40" s="8">
        <v>191.651138</v>
      </c>
      <c r="F40" s="8">
        <v>8796.24626</v>
      </c>
      <c r="G40" s="11">
        <f t="shared" si="0"/>
        <v>302.523591</v>
      </c>
      <c r="H40" s="12">
        <f t="shared" si="1"/>
        <v>0.012185433285557231</v>
      </c>
      <c r="I40" s="12">
        <f t="shared" si="2"/>
        <v>0.36649192426120575</v>
      </c>
      <c r="J40" s="13">
        <f t="shared" si="3"/>
        <v>29.076232471404186</v>
      </c>
      <c r="K40" s="13"/>
    </row>
    <row r="41" ht="14.25">
      <c r="A41" s="9" t="s">
        <v>359</v>
      </c>
    </row>
  </sheetData>
  <sheetProtection/>
  <mergeCells count="13">
    <mergeCell ref="A9:B9"/>
    <mergeCell ref="A6:B6"/>
    <mergeCell ref="C6:F6"/>
    <mergeCell ref="A7:B7"/>
    <mergeCell ref="C7:F7"/>
    <mergeCell ref="A8:B8"/>
    <mergeCell ref="C8:F8"/>
    <mergeCell ref="A3:B3"/>
    <mergeCell ref="C3:F3"/>
    <mergeCell ref="A4:B4"/>
    <mergeCell ref="C4:F4"/>
    <mergeCell ref="A5:B5"/>
    <mergeCell ref="C5:F5"/>
  </mergeCells>
  <hyperlinks>
    <hyperlink ref="A2" r:id="rId1" tooltip="Click once to display linked information. Click and hold to select this cell." display="http://stats.oecd.org/OECDStat_Metadata/ShowMetadata.ashx?Dataset=RIOMARKERS&amp;ShowOnWeb=true&amp;Lang=en"/>
    <hyperlink ref="A41" r:id="rId2" tooltip="Click once to display linked information. Click and hold to select this cell." display="http://stats.oecd.org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2">
      <selection activeCell="A13" sqref="A13:F40"/>
    </sheetView>
  </sheetViews>
  <sheetFormatPr defaultColWidth="9.140625" defaultRowHeight="15"/>
  <cols>
    <col min="1" max="1" width="26.7109375" style="0" customWidth="1"/>
    <col min="2" max="2" width="2.421875" style="0" customWidth="1"/>
    <col min="7" max="7" width="12.7109375" style="0" customWidth="1"/>
  </cols>
  <sheetData>
    <row r="1" spans="1:2" ht="14.25" hidden="1">
      <c r="A1" s="1" t="e">
        <f>DotStatQuery(B1)</f>
        <v>#NAME?</v>
      </c>
      <c r="B1" s="1" t="s">
        <v>301</v>
      </c>
    </row>
    <row r="2" ht="35.25">
      <c r="A2" s="2" t="s">
        <v>302</v>
      </c>
    </row>
    <row r="3" spans="1:6" ht="14.25">
      <c r="A3" s="25" t="s">
        <v>303</v>
      </c>
      <c r="B3" s="26"/>
      <c r="C3" s="27" t="s">
        <v>304</v>
      </c>
      <c r="D3" s="28"/>
      <c r="E3" s="28"/>
      <c r="F3" s="29"/>
    </row>
    <row r="4" spans="1:6" ht="14.25">
      <c r="A4" s="25" t="s">
        <v>305</v>
      </c>
      <c r="B4" s="26"/>
      <c r="C4" s="27" t="s">
        <v>306</v>
      </c>
      <c r="D4" s="28"/>
      <c r="E4" s="28"/>
      <c r="F4" s="29"/>
    </row>
    <row r="5" spans="1:6" ht="14.25">
      <c r="A5" s="25" t="s">
        <v>307</v>
      </c>
      <c r="B5" s="26"/>
      <c r="C5" s="27" t="s">
        <v>308</v>
      </c>
      <c r="D5" s="28"/>
      <c r="E5" s="28"/>
      <c r="F5" s="29"/>
    </row>
    <row r="6" spans="1:6" ht="14.25">
      <c r="A6" s="25" t="s">
        <v>309</v>
      </c>
      <c r="B6" s="26"/>
      <c r="C6" s="27" t="s">
        <v>310</v>
      </c>
      <c r="D6" s="28"/>
      <c r="E6" s="28"/>
      <c r="F6" s="29"/>
    </row>
    <row r="7" spans="1:6" ht="14.25">
      <c r="A7" s="25" t="s">
        <v>311</v>
      </c>
      <c r="B7" s="26"/>
      <c r="C7" s="27" t="s">
        <v>360</v>
      </c>
      <c r="D7" s="28"/>
      <c r="E7" s="28"/>
      <c r="F7" s="29"/>
    </row>
    <row r="8" spans="1:6" ht="14.25">
      <c r="A8" s="25" t="s">
        <v>313</v>
      </c>
      <c r="B8" s="26"/>
      <c r="C8" s="27" t="s">
        <v>314</v>
      </c>
      <c r="D8" s="28"/>
      <c r="E8" s="28"/>
      <c r="F8" s="29"/>
    </row>
    <row r="9" spans="1:6" ht="30">
      <c r="A9" s="30" t="s">
        <v>315</v>
      </c>
      <c r="B9" s="31"/>
      <c r="C9" s="3" t="s">
        <v>316</v>
      </c>
      <c r="D9" s="3" t="s">
        <v>317</v>
      </c>
      <c r="E9" s="3" t="s">
        <v>318</v>
      </c>
      <c r="F9" s="3" t="s">
        <v>319</v>
      </c>
    </row>
    <row r="10" spans="1:10" ht="14.25">
      <c r="A10" s="4" t="s">
        <v>320</v>
      </c>
      <c r="B10" s="5" t="s">
        <v>321</v>
      </c>
      <c r="C10" s="5" t="s">
        <v>321</v>
      </c>
      <c r="D10" s="5" t="s">
        <v>321</v>
      </c>
      <c r="E10" s="5" t="s">
        <v>321</v>
      </c>
      <c r="F10" s="5" t="s">
        <v>321</v>
      </c>
      <c r="G10" t="s">
        <v>377</v>
      </c>
      <c r="H10" t="s">
        <v>378</v>
      </c>
      <c r="I10" t="s">
        <v>379</v>
      </c>
      <c r="J10" t="s">
        <v>380</v>
      </c>
    </row>
    <row r="11" spans="1:10" ht="14.25">
      <c r="A11" s="6" t="s">
        <v>322</v>
      </c>
      <c r="B11" s="5" t="s">
        <v>321</v>
      </c>
      <c r="C11" s="7">
        <v>1519.344786</v>
      </c>
      <c r="D11" s="7">
        <v>1071.817683</v>
      </c>
      <c r="E11" s="7">
        <v>35296.599771</v>
      </c>
      <c r="F11" s="7">
        <v>69591.675424</v>
      </c>
      <c r="G11" s="11">
        <f>SUM(C11:E11)</f>
        <v>37887.762240000004</v>
      </c>
      <c r="H11" s="12">
        <f>(C11+D11)/(F11+G11)</f>
        <v>0.02410844832572011</v>
      </c>
      <c r="I11" s="12">
        <f>(C11+D11)/G11</f>
        <v>0.0683904858932096</v>
      </c>
      <c r="J11" s="13">
        <f>F11/G11</f>
        <v>1.8367850543183728</v>
      </c>
    </row>
    <row r="12" spans="1:10" ht="14.25">
      <c r="A12" s="6" t="s">
        <v>323</v>
      </c>
      <c r="B12" s="5" t="s">
        <v>321</v>
      </c>
      <c r="C12" s="8">
        <v>11.974405</v>
      </c>
      <c r="D12" s="8" t="s">
        <v>333</v>
      </c>
      <c r="E12" s="8">
        <v>1376.304838</v>
      </c>
      <c r="F12" s="8">
        <v>42.436776</v>
      </c>
      <c r="G12" s="11">
        <f aca="true" t="shared" si="0" ref="G12:G40">SUM(C12:E12)</f>
        <v>1388.279243</v>
      </c>
      <c r="H12" s="12" t="e">
        <f aca="true" t="shared" si="1" ref="H12:H40">(C12+D12)/(F12+G12)</f>
        <v>#VALUE!</v>
      </c>
      <c r="I12" s="12" t="e">
        <f aca="true" t="shared" si="2" ref="I12:I40">(C12+D12)/G12</f>
        <v>#VALUE!</v>
      </c>
      <c r="J12" s="13">
        <f aca="true" t="shared" si="3" ref="J12:J40">F12/G12</f>
        <v>0.030567896346484526</v>
      </c>
    </row>
    <row r="13" spans="1:10" ht="14.25">
      <c r="A13" s="6" t="s">
        <v>324</v>
      </c>
      <c r="B13" s="5" t="s">
        <v>321</v>
      </c>
      <c r="C13" s="7">
        <v>9.465755</v>
      </c>
      <c r="D13" s="7">
        <v>3.741524</v>
      </c>
      <c r="E13" s="7">
        <v>228.569399</v>
      </c>
      <c r="F13" s="7">
        <v>1010.99027</v>
      </c>
      <c r="G13" s="11">
        <f t="shared" si="0"/>
        <v>241.776678</v>
      </c>
      <c r="H13" s="12">
        <f t="shared" si="1"/>
        <v>0.010542486789809529</v>
      </c>
      <c r="I13" s="12">
        <f t="shared" si="2"/>
        <v>0.05462594287113168</v>
      </c>
      <c r="J13" s="13">
        <f t="shared" si="3"/>
        <v>4.181504512192859</v>
      </c>
    </row>
    <row r="14" spans="1:10" ht="14.25">
      <c r="A14" s="6" t="s">
        <v>325</v>
      </c>
      <c r="B14" s="5" t="s">
        <v>321</v>
      </c>
      <c r="C14" s="8">
        <v>1.886146</v>
      </c>
      <c r="D14" s="8">
        <v>23.76152</v>
      </c>
      <c r="E14" s="8">
        <v>222.671842</v>
      </c>
      <c r="F14" s="8">
        <v>1329.711787</v>
      </c>
      <c r="G14" s="11">
        <f t="shared" si="0"/>
        <v>248.31950799999998</v>
      </c>
      <c r="H14" s="12">
        <f t="shared" si="1"/>
        <v>0.016252951434654533</v>
      </c>
      <c r="I14" s="12">
        <f t="shared" si="2"/>
        <v>0.10328494207551346</v>
      </c>
      <c r="J14" s="13">
        <f t="shared" si="3"/>
        <v>5.3548422260888175</v>
      </c>
    </row>
    <row r="15" spans="1:10" ht="14.25">
      <c r="A15" s="6" t="s">
        <v>326</v>
      </c>
      <c r="B15" s="5" t="s">
        <v>321</v>
      </c>
      <c r="C15" s="7">
        <v>2.445404</v>
      </c>
      <c r="D15" s="7">
        <v>2.860249</v>
      </c>
      <c r="E15" s="7">
        <v>1738.903685</v>
      </c>
      <c r="F15" s="7">
        <v>919.697174</v>
      </c>
      <c r="G15" s="11">
        <f t="shared" si="0"/>
        <v>1744.209338</v>
      </c>
      <c r="H15" s="12">
        <f t="shared" si="1"/>
        <v>0.0019916813807465926</v>
      </c>
      <c r="I15" s="12">
        <f t="shared" si="2"/>
        <v>0.003041867099555684</v>
      </c>
      <c r="J15" s="13">
        <f t="shared" si="3"/>
        <v>0.5272860051618414</v>
      </c>
    </row>
    <row r="16" spans="1:10" ht="14.25">
      <c r="A16" s="6" t="s">
        <v>327</v>
      </c>
      <c r="B16" s="5" t="s">
        <v>321</v>
      </c>
      <c r="C16" s="8" t="s">
        <v>333</v>
      </c>
      <c r="D16" s="8" t="s">
        <v>333</v>
      </c>
      <c r="E16" s="8" t="s">
        <v>333</v>
      </c>
      <c r="F16" s="8" t="s">
        <v>333</v>
      </c>
      <c r="G16" s="11">
        <f t="shared" si="0"/>
        <v>0</v>
      </c>
      <c r="H16" s="12" t="e">
        <f t="shared" si="1"/>
        <v>#VALUE!</v>
      </c>
      <c r="I16" s="12" t="e">
        <f t="shared" si="2"/>
        <v>#VALUE!</v>
      </c>
      <c r="J16" s="13" t="e">
        <f t="shared" si="3"/>
        <v>#VALUE!</v>
      </c>
    </row>
    <row r="17" spans="1:10" ht="14.25">
      <c r="A17" s="6" t="s">
        <v>328</v>
      </c>
      <c r="B17" s="5" t="s">
        <v>321</v>
      </c>
      <c r="C17" s="7">
        <v>1.057687</v>
      </c>
      <c r="D17" s="7">
        <v>158.22551</v>
      </c>
      <c r="E17" s="7">
        <v>1382.826176</v>
      </c>
      <c r="F17" s="7" t="s">
        <v>333</v>
      </c>
      <c r="G17" s="11">
        <f t="shared" si="0"/>
        <v>1542.109373</v>
      </c>
      <c r="H17" s="12" t="e">
        <f t="shared" si="1"/>
        <v>#VALUE!</v>
      </c>
      <c r="I17" s="12">
        <f t="shared" si="2"/>
        <v>0.10328916987913282</v>
      </c>
      <c r="J17" s="13" t="e">
        <f t="shared" si="3"/>
        <v>#VALUE!</v>
      </c>
    </row>
    <row r="18" spans="1:10" ht="14.25">
      <c r="A18" s="6" t="s">
        <v>329</v>
      </c>
      <c r="B18" s="5" t="s">
        <v>321</v>
      </c>
      <c r="C18" s="8">
        <v>2.786565</v>
      </c>
      <c r="D18" s="8" t="s">
        <v>333</v>
      </c>
      <c r="E18" s="8">
        <v>28.238713</v>
      </c>
      <c r="F18" s="8">
        <v>649.525928</v>
      </c>
      <c r="G18" s="11">
        <f t="shared" si="0"/>
        <v>31.025278</v>
      </c>
      <c r="H18" s="12" t="e">
        <f t="shared" si="1"/>
        <v>#VALUE!</v>
      </c>
      <c r="I18" s="12" t="e">
        <f t="shared" si="2"/>
        <v>#VALUE!</v>
      </c>
      <c r="J18" s="13">
        <f t="shared" si="3"/>
        <v>20.93537817775557</v>
      </c>
    </row>
    <row r="19" spans="1:10" ht="14.25">
      <c r="A19" s="6" t="s">
        <v>330</v>
      </c>
      <c r="B19" s="5" t="s">
        <v>321</v>
      </c>
      <c r="C19" s="7">
        <v>17.30798</v>
      </c>
      <c r="D19" s="7">
        <v>47.852349</v>
      </c>
      <c r="E19" s="7">
        <v>1192.734278</v>
      </c>
      <c r="F19" s="7">
        <v>6682.085339</v>
      </c>
      <c r="G19" s="11">
        <f t="shared" si="0"/>
        <v>1257.894607</v>
      </c>
      <c r="H19" s="12">
        <f t="shared" si="1"/>
        <v>0.008206611281534337</v>
      </c>
      <c r="I19" s="12">
        <f t="shared" si="2"/>
        <v>0.05180110371520179</v>
      </c>
      <c r="J19" s="13">
        <f t="shared" si="3"/>
        <v>5.312118600250904</v>
      </c>
    </row>
    <row r="20" spans="1:10" ht="14.25">
      <c r="A20" s="6" t="s">
        <v>331</v>
      </c>
      <c r="B20" s="5" t="s">
        <v>321</v>
      </c>
      <c r="C20" s="8">
        <v>76.413446</v>
      </c>
      <c r="D20" s="8">
        <v>206.913178</v>
      </c>
      <c r="E20" s="8">
        <v>1253.656023</v>
      </c>
      <c r="F20" s="8">
        <v>7747.004018</v>
      </c>
      <c r="G20" s="11">
        <f t="shared" si="0"/>
        <v>1536.982647</v>
      </c>
      <c r="H20" s="12">
        <f t="shared" si="1"/>
        <v>0.030517775846029823</v>
      </c>
      <c r="I20" s="12">
        <f t="shared" si="2"/>
        <v>0.18433950738026775</v>
      </c>
      <c r="J20" s="13">
        <f t="shared" si="3"/>
        <v>5.040397842565882</v>
      </c>
    </row>
    <row r="21" spans="1:10" ht="14.25">
      <c r="A21" s="6" t="s">
        <v>332</v>
      </c>
      <c r="B21" s="5" t="s">
        <v>321</v>
      </c>
      <c r="C21" s="7">
        <v>1.453965</v>
      </c>
      <c r="D21" s="7">
        <v>2.843105</v>
      </c>
      <c r="E21" s="7">
        <v>202.3433</v>
      </c>
      <c r="F21" s="7" t="s">
        <v>333</v>
      </c>
      <c r="G21" s="11">
        <f t="shared" si="0"/>
        <v>206.64037</v>
      </c>
      <c r="H21" s="12" t="e">
        <f t="shared" si="1"/>
        <v>#VALUE!</v>
      </c>
      <c r="I21" s="12">
        <f t="shared" si="2"/>
        <v>0.020794920179440252</v>
      </c>
      <c r="J21" s="13" t="e">
        <f t="shared" si="3"/>
        <v>#VALUE!</v>
      </c>
    </row>
    <row r="22" spans="1:10" ht="14.25">
      <c r="A22" s="6" t="s">
        <v>334</v>
      </c>
      <c r="B22" s="5" t="s">
        <v>321</v>
      </c>
      <c r="C22" s="8" t="s">
        <v>333</v>
      </c>
      <c r="D22" s="8" t="s">
        <v>333</v>
      </c>
      <c r="E22" s="8" t="s">
        <v>333</v>
      </c>
      <c r="F22" s="8" t="s">
        <v>333</v>
      </c>
      <c r="G22" s="11">
        <f t="shared" si="0"/>
        <v>0</v>
      </c>
      <c r="H22" s="12" t="e">
        <f t="shared" si="1"/>
        <v>#VALUE!</v>
      </c>
      <c r="I22" s="12" t="e">
        <f t="shared" si="2"/>
        <v>#VALUE!</v>
      </c>
      <c r="J22" s="13" t="e">
        <f t="shared" si="3"/>
        <v>#VALUE!</v>
      </c>
    </row>
    <row r="23" spans="1:10" ht="14.25">
      <c r="A23" s="6" t="s">
        <v>335</v>
      </c>
      <c r="B23" s="5" t="s">
        <v>321</v>
      </c>
      <c r="C23" s="7">
        <v>0.012429</v>
      </c>
      <c r="D23" s="7" t="s">
        <v>333</v>
      </c>
      <c r="E23" s="7" t="s">
        <v>333</v>
      </c>
      <c r="F23" s="7">
        <v>482.661383</v>
      </c>
      <c r="G23" s="11">
        <f t="shared" si="0"/>
        <v>0.012429</v>
      </c>
      <c r="H23" s="12" t="e">
        <f t="shared" si="1"/>
        <v>#VALUE!</v>
      </c>
      <c r="I23" s="12" t="e">
        <f t="shared" si="2"/>
        <v>#VALUE!</v>
      </c>
      <c r="J23" s="13">
        <f t="shared" si="3"/>
        <v>38833.4848338563</v>
      </c>
    </row>
    <row r="24" spans="1:10" ht="14.25">
      <c r="A24" s="6" t="s">
        <v>336</v>
      </c>
      <c r="B24" s="5" t="s">
        <v>321</v>
      </c>
      <c r="C24" s="8">
        <v>0.062143</v>
      </c>
      <c r="D24" s="8" t="s">
        <v>333</v>
      </c>
      <c r="E24" s="8" t="s">
        <v>333</v>
      </c>
      <c r="F24" s="8">
        <v>2710.963264</v>
      </c>
      <c r="G24" s="11">
        <f t="shared" si="0"/>
        <v>0.062143</v>
      </c>
      <c r="H24" s="12" t="e">
        <f t="shared" si="1"/>
        <v>#VALUE!</v>
      </c>
      <c r="I24" s="12" t="e">
        <f t="shared" si="2"/>
        <v>#VALUE!</v>
      </c>
      <c r="J24" s="13">
        <f t="shared" si="3"/>
        <v>43624.59591587146</v>
      </c>
    </row>
    <row r="25" spans="1:10" ht="14.25">
      <c r="A25" s="6" t="s">
        <v>337</v>
      </c>
      <c r="B25" s="5" t="s">
        <v>321</v>
      </c>
      <c r="C25" s="7">
        <v>1139.848783</v>
      </c>
      <c r="D25" s="7">
        <v>9.12619</v>
      </c>
      <c r="E25" s="7">
        <v>9501.356372</v>
      </c>
      <c r="F25" s="7">
        <v>5785.249826</v>
      </c>
      <c r="G25" s="11">
        <f t="shared" si="0"/>
        <v>10650.331345</v>
      </c>
      <c r="H25" s="12">
        <f t="shared" si="1"/>
        <v>0.06990777880293794</v>
      </c>
      <c r="I25" s="12">
        <f t="shared" si="2"/>
        <v>0.10788161755543953</v>
      </c>
      <c r="J25" s="13">
        <f t="shared" si="3"/>
        <v>0.5431990459823577</v>
      </c>
    </row>
    <row r="26" spans="1:10" ht="14.25">
      <c r="A26" s="6" t="s">
        <v>338</v>
      </c>
      <c r="B26" s="5" t="s">
        <v>321</v>
      </c>
      <c r="C26" s="8" t="s">
        <v>333</v>
      </c>
      <c r="D26" s="8" t="s">
        <v>333</v>
      </c>
      <c r="E26" s="8" t="s">
        <v>333</v>
      </c>
      <c r="F26" s="8" t="s">
        <v>333</v>
      </c>
      <c r="G26" s="11">
        <f t="shared" si="0"/>
        <v>0</v>
      </c>
      <c r="H26" s="12" t="e">
        <f t="shared" si="1"/>
        <v>#VALUE!</v>
      </c>
      <c r="I26" s="12" t="e">
        <f t="shared" si="2"/>
        <v>#VALUE!</v>
      </c>
      <c r="J26" s="13" t="e">
        <f t="shared" si="3"/>
        <v>#VALUE!</v>
      </c>
    </row>
    <row r="27" spans="1:10" ht="14.25">
      <c r="A27" s="6" t="s">
        <v>339</v>
      </c>
      <c r="B27" s="5" t="s">
        <v>321</v>
      </c>
      <c r="C27" s="7" t="s">
        <v>333</v>
      </c>
      <c r="D27" s="7" t="s">
        <v>333</v>
      </c>
      <c r="E27" s="7" t="s">
        <v>333</v>
      </c>
      <c r="F27" s="7">
        <v>219.001266</v>
      </c>
      <c r="G27" s="11">
        <f t="shared" si="0"/>
        <v>0</v>
      </c>
      <c r="H27" s="12" t="e">
        <f t="shared" si="1"/>
        <v>#VALUE!</v>
      </c>
      <c r="I27" s="12" t="e">
        <f t="shared" si="2"/>
        <v>#VALUE!</v>
      </c>
      <c r="J27" s="13" t="e">
        <f t="shared" si="3"/>
        <v>#DIV/0!</v>
      </c>
    </row>
    <row r="28" spans="1:10" ht="14.25">
      <c r="A28" s="6" t="s">
        <v>340</v>
      </c>
      <c r="B28" s="5" t="s">
        <v>321</v>
      </c>
      <c r="C28" s="8">
        <v>57.982</v>
      </c>
      <c r="D28" s="8">
        <v>267.41159</v>
      </c>
      <c r="E28" s="8">
        <v>1982.00314</v>
      </c>
      <c r="F28" s="8">
        <v>1222.008</v>
      </c>
      <c r="G28" s="11">
        <f t="shared" si="0"/>
        <v>2307.39673</v>
      </c>
      <c r="H28" s="12">
        <f t="shared" si="1"/>
        <v>0.09219503426006911</v>
      </c>
      <c r="I28" s="12">
        <f t="shared" si="2"/>
        <v>0.14102195160864253</v>
      </c>
      <c r="J28" s="13">
        <f t="shared" si="3"/>
        <v>0.5296046337033684</v>
      </c>
    </row>
    <row r="29" spans="1:10" ht="14.25">
      <c r="A29" s="6" t="s">
        <v>341</v>
      </c>
      <c r="B29" s="5" t="s">
        <v>321</v>
      </c>
      <c r="C29" s="7">
        <v>3.523015</v>
      </c>
      <c r="D29" s="7">
        <v>5.222635</v>
      </c>
      <c r="E29" s="7">
        <v>297.443187</v>
      </c>
      <c r="F29" s="7" t="s">
        <v>333</v>
      </c>
      <c r="G29" s="11">
        <f t="shared" si="0"/>
        <v>306.18883700000004</v>
      </c>
      <c r="H29" s="12" t="e">
        <f t="shared" si="1"/>
        <v>#VALUE!</v>
      </c>
      <c r="I29" s="12">
        <f t="shared" si="2"/>
        <v>0.028562928961384702</v>
      </c>
      <c r="J29" s="13" t="e">
        <f t="shared" si="3"/>
        <v>#VALUE!</v>
      </c>
    </row>
    <row r="30" spans="1:10" ht="14.25">
      <c r="A30" s="6" t="s">
        <v>342</v>
      </c>
      <c r="B30" s="5" t="s">
        <v>321</v>
      </c>
      <c r="C30" s="8">
        <v>30.34716</v>
      </c>
      <c r="D30" s="8">
        <v>16.259609</v>
      </c>
      <c r="E30" s="8">
        <v>1827.682417</v>
      </c>
      <c r="F30" s="8">
        <v>73.937288</v>
      </c>
      <c r="G30" s="11">
        <f t="shared" si="0"/>
        <v>1874.289186</v>
      </c>
      <c r="H30" s="12">
        <f t="shared" si="1"/>
        <v>0.023922664855441235</v>
      </c>
      <c r="I30" s="12">
        <f t="shared" si="2"/>
        <v>0.024866370327550937</v>
      </c>
      <c r="J30" s="13">
        <f t="shared" si="3"/>
        <v>0.03944817510140615</v>
      </c>
    </row>
    <row r="31" spans="1:10" ht="14.25">
      <c r="A31" s="6" t="s">
        <v>343</v>
      </c>
      <c r="B31" s="5" t="s">
        <v>321</v>
      </c>
      <c r="C31" s="7" t="s">
        <v>333</v>
      </c>
      <c r="D31" s="7" t="s">
        <v>333</v>
      </c>
      <c r="E31" s="7" t="s">
        <v>333</v>
      </c>
      <c r="F31" s="7" t="s">
        <v>333</v>
      </c>
      <c r="G31" s="11">
        <f t="shared" si="0"/>
        <v>0</v>
      </c>
      <c r="H31" s="12" t="e">
        <f t="shared" si="1"/>
        <v>#VALUE!</v>
      </c>
      <c r="I31" s="12" t="e">
        <f t="shared" si="2"/>
        <v>#VALUE!</v>
      </c>
      <c r="J31" s="13" t="e">
        <f t="shared" si="3"/>
        <v>#VALUE!</v>
      </c>
    </row>
    <row r="32" spans="1:10" ht="14.25">
      <c r="A32" s="6" t="s">
        <v>344</v>
      </c>
      <c r="B32" s="5" t="s">
        <v>321</v>
      </c>
      <c r="C32" s="8">
        <v>0.540764</v>
      </c>
      <c r="D32" s="8">
        <v>0.561716</v>
      </c>
      <c r="E32" s="8">
        <v>220.967309</v>
      </c>
      <c r="F32" s="8">
        <v>49.398237</v>
      </c>
      <c r="G32" s="11">
        <f t="shared" si="0"/>
        <v>222.06978900000001</v>
      </c>
      <c r="H32" s="12">
        <f t="shared" si="1"/>
        <v>0.004061178092480033</v>
      </c>
      <c r="I32" s="12">
        <f t="shared" si="2"/>
        <v>0.004964565441182095</v>
      </c>
      <c r="J32" s="13">
        <f t="shared" si="3"/>
        <v>0.2224446522980215</v>
      </c>
    </row>
    <row r="33" spans="1:10" ht="14.25">
      <c r="A33" s="6" t="s">
        <v>345</v>
      </c>
      <c r="B33" s="5" t="s">
        <v>321</v>
      </c>
      <c r="C33" s="7" t="s">
        <v>333</v>
      </c>
      <c r="D33" s="7" t="s">
        <v>333</v>
      </c>
      <c r="E33" s="7" t="s">
        <v>333</v>
      </c>
      <c r="F33" s="7" t="s">
        <v>333</v>
      </c>
      <c r="G33" s="11">
        <f t="shared" si="0"/>
        <v>0</v>
      </c>
      <c r="H33" s="12" t="e">
        <f t="shared" si="1"/>
        <v>#VALUE!</v>
      </c>
      <c r="I33" s="12" t="e">
        <f t="shared" si="2"/>
        <v>#VALUE!</v>
      </c>
      <c r="J33" s="13" t="e">
        <f t="shared" si="3"/>
        <v>#VALUE!</v>
      </c>
    </row>
    <row r="34" spans="1:10" ht="14.25">
      <c r="A34" s="6" t="s">
        <v>346</v>
      </c>
      <c r="B34" s="5" t="s">
        <v>321</v>
      </c>
      <c r="C34" s="8" t="s">
        <v>333</v>
      </c>
      <c r="D34" s="8" t="s">
        <v>333</v>
      </c>
      <c r="E34" s="8" t="s">
        <v>333</v>
      </c>
      <c r="F34" s="8" t="s">
        <v>333</v>
      </c>
      <c r="G34" s="11">
        <f t="shared" si="0"/>
        <v>0</v>
      </c>
      <c r="H34" s="12" t="e">
        <f t="shared" si="1"/>
        <v>#VALUE!</v>
      </c>
      <c r="I34" s="12" t="e">
        <f t="shared" si="2"/>
        <v>#VALUE!</v>
      </c>
      <c r="J34" s="13" t="e">
        <f t="shared" si="3"/>
        <v>#VALUE!</v>
      </c>
    </row>
    <row r="35" spans="1:10" ht="14.25">
      <c r="A35" s="6" t="s">
        <v>347</v>
      </c>
      <c r="B35" s="5" t="s">
        <v>321</v>
      </c>
      <c r="C35" s="7">
        <v>24.845572</v>
      </c>
      <c r="D35" s="7">
        <v>39.736231</v>
      </c>
      <c r="E35" s="7" t="s">
        <v>333</v>
      </c>
      <c r="F35" s="7">
        <v>1861.772749</v>
      </c>
      <c r="G35" s="11">
        <f t="shared" si="0"/>
        <v>64.581803</v>
      </c>
      <c r="H35" s="12">
        <f t="shared" si="1"/>
        <v>0.03352539797668565</v>
      </c>
      <c r="I35" s="12">
        <f t="shared" si="2"/>
        <v>1</v>
      </c>
      <c r="J35" s="13">
        <f t="shared" si="3"/>
        <v>28.828132113313718</v>
      </c>
    </row>
    <row r="36" spans="1:10" ht="14.25">
      <c r="A36" s="6" t="s">
        <v>348</v>
      </c>
      <c r="B36" s="5" t="s">
        <v>321</v>
      </c>
      <c r="C36" s="8">
        <v>3.077993</v>
      </c>
      <c r="D36" s="8">
        <v>0.040148</v>
      </c>
      <c r="E36" s="8">
        <v>2220.584812</v>
      </c>
      <c r="F36" s="8">
        <v>470.037925</v>
      </c>
      <c r="G36" s="11">
        <f t="shared" si="0"/>
        <v>2223.702953</v>
      </c>
      <c r="H36" s="12">
        <f t="shared" si="1"/>
        <v>0.0011575504628029037</v>
      </c>
      <c r="I36" s="12">
        <f t="shared" si="2"/>
        <v>0.0014022291042934997</v>
      </c>
      <c r="J36" s="13">
        <f t="shared" si="3"/>
        <v>0.21137622017629257</v>
      </c>
    </row>
    <row r="37" spans="1:10" ht="14.25">
      <c r="A37" s="6" t="s">
        <v>349</v>
      </c>
      <c r="B37" s="5" t="s">
        <v>321</v>
      </c>
      <c r="C37" s="7">
        <v>24.678545</v>
      </c>
      <c r="D37" s="7">
        <v>0.829119</v>
      </c>
      <c r="E37" s="7">
        <v>625.709934</v>
      </c>
      <c r="F37" s="7">
        <v>755.719561</v>
      </c>
      <c r="G37" s="11">
        <f t="shared" si="0"/>
        <v>651.217598</v>
      </c>
      <c r="H37" s="12">
        <f t="shared" si="1"/>
        <v>0.01812992416671255</v>
      </c>
      <c r="I37" s="12">
        <f t="shared" si="2"/>
        <v>0.039169187193863274</v>
      </c>
      <c r="J37" s="13">
        <f t="shared" si="3"/>
        <v>1.1604716508290676</v>
      </c>
    </row>
    <row r="38" spans="1:10" ht="14.25">
      <c r="A38" s="6" t="s">
        <v>350</v>
      </c>
      <c r="B38" s="5" t="s">
        <v>321</v>
      </c>
      <c r="C38" s="8" t="s">
        <v>333</v>
      </c>
      <c r="D38" s="8" t="s">
        <v>333</v>
      </c>
      <c r="E38" s="8">
        <v>0.225777</v>
      </c>
      <c r="F38" s="8">
        <v>9868.001638</v>
      </c>
      <c r="G38" s="11">
        <f t="shared" si="0"/>
        <v>0.225777</v>
      </c>
      <c r="H38" s="12" t="e">
        <f t="shared" si="1"/>
        <v>#VALUE!</v>
      </c>
      <c r="I38" s="12" t="e">
        <f t="shared" si="2"/>
        <v>#VALUE!</v>
      </c>
      <c r="J38" s="13">
        <f t="shared" si="3"/>
        <v>43706.850733245636</v>
      </c>
    </row>
    <row r="39" spans="1:10" ht="14.25">
      <c r="A39" s="6" t="s">
        <v>351</v>
      </c>
      <c r="B39" s="5" t="s">
        <v>321</v>
      </c>
      <c r="C39" s="7">
        <v>35.249</v>
      </c>
      <c r="D39" s="7" t="s">
        <v>333</v>
      </c>
      <c r="E39" s="7" t="s">
        <v>333</v>
      </c>
      <c r="F39" s="7">
        <v>27711.473</v>
      </c>
      <c r="G39" s="11">
        <f t="shared" si="0"/>
        <v>35.249</v>
      </c>
      <c r="H39" s="12" t="e">
        <f t="shared" si="1"/>
        <v>#VALUE!</v>
      </c>
      <c r="I39" s="12" t="e">
        <f t="shared" si="2"/>
        <v>#VALUE!</v>
      </c>
      <c r="J39" s="13">
        <f t="shared" si="3"/>
        <v>786.1633805214333</v>
      </c>
    </row>
    <row r="40" spans="1:10" ht="14.25">
      <c r="A40" s="6" t="s">
        <v>352</v>
      </c>
      <c r="B40" s="5" t="s">
        <v>321</v>
      </c>
      <c r="C40" s="8">
        <v>74.38603</v>
      </c>
      <c r="D40" s="8">
        <v>286.433009</v>
      </c>
      <c r="E40" s="8">
        <v>10994.378576</v>
      </c>
      <c r="F40" s="8" t="s">
        <v>333</v>
      </c>
      <c r="G40" s="11">
        <f t="shared" si="0"/>
        <v>11355.197615</v>
      </c>
      <c r="H40" s="12" t="e">
        <f t="shared" si="1"/>
        <v>#VALUE!</v>
      </c>
      <c r="I40" s="12">
        <f t="shared" si="2"/>
        <v>0.03177567236023836</v>
      </c>
      <c r="J40" s="13" t="e">
        <f t="shared" si="3"/>
        <v>#VALUE!</v>
      </c>
    </row>
    <row r="41" ht="14.25">
      <c r="A41" s="9" t="s">
        <v>361</v>
      </c>
    </row>
  </sheetData>
  <sheetProtection/>
  <mergeCells count="13">
    <mergeCell ref="A9:B9"/>
    <mergeCell ref="A6:B6"/>
    <mergeCell ref="C6:F6"/>
    <mergeCell ref="A7:B7"/>
    <mergeCell ref="C7:F7"/>
    <mergeCell ref="A8:B8"/>
    <mergeCell ref="C8:F8"/>
    <mergeCell ref="A3:B3"/>
    <mergeCell ref="C3:F3"/>
    <mergeCell ref="A4:B4"/>
    <mergeCell ref="C4:F4"/>
    <mergeCell ref="A5:B5"/>
    <mergeCell ref="C5:F5"/>
  </mergeCells>
  <hyperlinks>
    <hyperlink ref="A2" r:id="rId1" tooltip="Click once to display linked information. Click and hold to select this cell." display="http://stats.oecd.org/OECDStat_Metadata/ShowMetadata.ashx?Dataset=RIOMARKERS&amp;ShowOnWeb=true&amp;Lang=en"/>
    <hyperlink ref="A41" r:id="rId2" tooltip="Click once to display linked information. Click and hold to select this cell." display="http://stats.oecd.org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3">
      <selection activeCell="A13" sqref="A13:F40"/>
    </sheetView>
  </sheetViews>
  <sheetFormatPr defaultColWidth="9.140625" defaultRowHeight="15"/>
  <cols>
    <col min="1" max="1" width="26.7109375" style="0" customWidth="1"/>
    <col min="2" max="2" width="2.421875" style="0" customWidth="1"/>
    <col min="7" max="7" width="13.7109375" style="0" customWidth="1"/>
  </cols>
  <sheetData>
    <row r="1" spans="1:2" ht="14.25" hidden="1">
      <c r="A1" s="1" t="e">
        <f>DotStatQuery(B1)</f>
        <v>#NAME?</v>
      </c>
      <c r="B1" s="1" t="s">
        <v>301</v>
      </c>
    </row>
    <row r="2" ht="35.25">
      <c r="A2" s="2" t="s">
        <v>302</v>
      </c>
    </row>
    <row r="3" spans="1:6" ht="14.25">
      <c r="A3" s="25" t="s">
        <v>303</v>
      </c>
      <c r="B3" s="26"/>
      <c r="C3" s="27" t="s">
        <v>304</v>
      </c>
      <c r="D3" s="28"/>
      <c r="E3" s="28"/>
      <c r="F3" s="29"/>
    </row>
    <row r="4" spans="1:6" ht="14.25">
      <c r="A4" s="25" t="s">
        <v>305</v>
      </c>
      <c r="B4" s="26"/>
      <c r="C4" s="27" t="s">
        <v>306</v>
      </c>
      <c r="D4" s="28"/>
      <c r="E4" s="28"/>
      <c r="F4" s="29"/>
    </row>
    <row r="5" spans="1:6" ht="14.25">
      <c r="A5" s="25" t="s">
        <v>307</v>
      </c>
      <c r="B5" s="26"/>
      <c r="C5" s="27" t="s">
        <v>308</v>
      </c>
      <c r="D5" s="28"/>
      <c r="E5" s="28"/>
      <c r="F5" s="29"/>
    </row>
    <row r="6" spans="1:6" ht="14.25">
      <c r="A6" s="25" t="s">
        <v>309</v>
      </c>
      <c r="B6" s="26"/>
      <c r="C6" s="27" t="s">
        <v>310</v>
      </c>
      <c r="D6" s="28"/>
      <c r="E6" s="28"/>
      <c r="F6" s="29"/>
    </row>
    <row r="7" spans="1:6" ht="14.25">
      <c r="A7" s="25" t="s">
        <v>311</v>
      </c>
      <c r="B7" s="26"/>
      <c r="C7" s="27" t="s">
        <v>362</v>
      </c>
      <c r="D7" s="28"/>
      <c r="E7" s="28"/>
      <c r="F7" s="29"/>
    </row>
    <row r="8" spans="1:6" ht="14.25">
      <c r="A8" s="25" t="s">
        <v>313</v>
      </c>
      <c r="B8" s="26"/>
      <c r="C8" s="27" t="s">
        <v>314</v>
      </c>
      <c r="D8" s="28"/>
      <c r="E8" s="28"/>
      <c r="F8" s="29"/>
    </row>
    <row r="9" spans="1:6" ht="30">
      <c r="A9" s="30" t="s">
        <v>315</v>
      </c>
      <c r="B9" s="31"/>
      <c r="C9" s="3" t="s">
        <v>316</v>
      </c>
      <c r="D9" s="3" t="s">
        <v>317</v>
      </c>
      <c r="E9" s="3" t="s">
        <v>318</v>
      </c>
      <c r="F9" s="3" t="s">
        <v>319</v>
      </c>
    </row>
    <row r="10" spans="1:10" ht="14.25">
      <c r="A10" s="4" t="s">
        <v>320</v>
      </c>
      <c r="B10" s="5" t="s">
        <v>321</v>
      </c>
      <c r="C10" s="5" t="s">
        <v>321</v>
      </c>
      <c r="D10" s="5" t="s">
        <v>321</v>
      </c>
      <c r="E10" s="5" t="s">
        <v>321</v>
      </c>
      <c r="F10" s="5" t="s">
        <v>321</v>
      </c>
      <c r="G10" t="s">
        <v>377</v>
      </c>
      <c r="H10" t="s">
        <v>378</v>
      </c>
      <c r="I10" t="s">
        <v>379</v>
      </c>
      <c r="J10" t="s">
        <v>380</v>
      </c>
    </row>
    <row r="11" spans="1:10" ht="14.25">
      <c r="A11" s="6" t="s">
        <v>322</v>
      </c>
      <c r="B11" s="5" t="s">
        <v>321</v>
      </c>
      <c r="C11" s="7">
        <v>1666.623953</v>
      </c>
      <c r="D11" s="7">
        <v>1276.616331</v>
      </c>
      <c r="E11" s="7">
        <v>38787.091309</v>
      </c>
      <c r="F11" s="7">
        <v>71309.536831</v>
      </c>
      <c r="G11" s="11">
        <f>SUM(C11:E11)</f>
        <v>41730.331593</v>
      </c>
      <c r="H11" s="12">
        <f>(C11+D11)/(F11+G11)</f>
        <v>0.02603718780846623</v>
      </c>
      <c r="I11" s="12">
        <f>(C11+D11)/G11</f>
        <v>0.0705299999220162</v>
      </c>
      <c r="J11" s="13">
        <f>F11/G11</f>
        <v>1.7088178815948283</v>
      </c>
    </row>
    <row r="12" spans="1:10" ht="14.25">
      <c r="A12" s="6" t="s">
        <v>323</v>
      </c>
      <c r="B12" s="5" t="s">
        <v>321</v>
      </c>
      <c r="C12" s="8">
        <v>6.009185</v>
      </c>
      <c r="D12" s="8">
        <v>48.689943</v>
      </c>
      <c r="E12" s="8">
        <v>1198.080624</v>
      </c>
      <c r="F12" s="8">
        <v>998.397953</v>
      </c>
      <c r="G12" s="11">
        <f aca="true" t="shared" si="0" ref="G12:G40">SUM(C12:E12)</f>
        <v>1252.779752</v>
      </c>
      <c r="H12" s="12">
        <f aca="true" t="shared" si="1" ref="H12:H40">(C12+D12)/(F12+G12)</f>
        <v>0.0242980053855855</v>
      </c>
      <c r="I12" s="12">
        <f aca="true" t="shared" si="2" ref="I12:I40">(C12+D12)/G12</f>
        <v>0.043662206315735544</v>
      </c>
      <c r="J12" s="13">
        <f aca="true" t="shared" si="3" ref="J12:J40">F12/G12</f>
        <v>0.7969461123602196</v>
      </c>
    </row>
    <row r="13" spans="1:10" ht="14.25">
      <c r="A13" s="6" t="s">
        <v>324</v>
      </c>
      <c r="B13" s="5" t="s">
        <v>321</v>
      </c>
      <c r="C13" s="7">
        <v>7.756246</v>
      </c>
      <c r="D13" s="7">
        <v>7.459747</v>
      </c>
      <c r="E13" s="7">
        <v>266.948882</v>
      </c>
      <c r="F13" s="7">
        <v>796.53105</v>
      </c>
      <c r="G13" s="11">
        <f t="shared" si="0"/>
        <v>282.16487500000005</v>
      </c>
      <c r="H13" s="12">
        <f t="shared" si="1"/>
        <v>0.014105914973211751</v>
      </c>
      <c r="I13" s="12">
        <f t="shared" si="2"/>
        <v>0.05392589350463979</v>
      </c>
      <c r="J13" s="13">
        <f t="shared" si="3"/>
        <v>2.822927729753747</v>
      </c>
    </row>
    <row r="14" spans="1:10" ht="14.25">
      <c r="A14" s="6" t="s">
        <v>325</v>
      </c>
      <c r="B14" s="5" t="s">
        <v>321</v>
      </c>
      <c r="C14" s="8">
        <v>5.471195</v>
      </c>
      <c r="D14" s="8">
        <v>27.980982</v>
      </c>
      <c r="E14" s="8">
        <v>206.19217</v>
      </c>
      <c r="F14" s="8">
        <v>1304.557086</v>
      </c>
      <c r="G14" s="11">
        <f t="shared" si="0"/>
        <v>239.644347</v>
      </c>
      <c r="H14" s="12">
        <f t="shared" si="1"/>
        <v>0.02166309154046744</v>
      </c>
      <c r="I14" s="12">
        <f t="shared" si="2"/>
        <v>0.13959092888596283</v>
      </c>
      <c r="J14" s="13">
        <f t="shared" si="3"/>
        <v>5.443721507855972</v>
      </c>
    </row>
    <row r="15" spans="1:10" ht="14.25">
      <c r="A15" s="6" t="s">
        <v>326</v>
      </c>
      <c r="B15" s="5" t="s">
        <v>321</v>
      </c>
      <c r="C15" s="7">
        <v>37.18081</v>
      </c>
      <c r="D15" s="7">
        <v>41.04457</v>
      </c>
      <c r="E15" s="7">
        <v>1628.515321</v>
      </c>
      <c r="F15" s="7">
        <v>745.262351</v>
      </c>
      <c r="G15" s="11">
        <f t="shared" si="0"/>
        <v>1706.7407010000002</v>
      </c>
      <c r="H15" s="12">
        <f t="shared" si="1"/>
        <v>0.03190264381449065</v>
      </c>
      <c r="I15" s="12">
        <f t="shared" si="2"/>
        <v>0.04583319537300939</v>
      </c>
      <c r="J15" s="13">
        <f t="shared" si="3"/>
        <v>0.4366582167773591</v>
      </c>
    </row>
    <row r="16" spans="1:10" ht="14.25">
      <c r="A16" s="6" t="s">
        <v>327</v>
      </c>
      <c r="B16" s="5" t="s">
        <v>321</v>
      </c>
      <c r="C16" s="8" t="s">
        <v>333</v>
      </c>
      <c r="D16" s="8" t="s">
        <v>333</v>
      </c>
      <c r="E16" s="8" t="s">
        <v>333</v>
      </c>
      <c r="F16" s="8" t="s">
        <v>333</v>
      </c>
      <c r="G16" s="11">
        <f t="shared" si="0"/>
        <v>0</v>
      </c>
      <c r="H16" s="12" t="e">
        <f t="shared" si="1"/>
        <v>#VALUE!</v>
      </c>
      <c r="I16" s="12" t="e">
        <f t="shared" si="2"/>
        <v>#VALUE!</v>
      </c>
      <c r="J16" s="13" t="e">
        <f t="shared" si="3"/>
        <v>#VALUE!</v>
      </c>
    </row>
    <row r="17" spans="1:10" ht="14.25">
      <c r="A17" s="6" t="s">
        <v>328</v>
      </c>
      <c r="B17" s="5" t="s">
        <v>321</v>
      </c>
      <c r="C17" s="7">
        <v>5.935219</v>
      </c>
      <c r="D17" s="7">
        <v>133.903247</v>
      </c>
      <c r="E17" s="7">
        <v>1230.445905</v>
      </c>
      <c r="F17" s="7" t="s">
        <v>333</v>
      </c>
      <c r="G17" s="11">
        <f t="shared" si="0"/>
        <v>1370.284371</v>
      </c>
      <c r="H17" s="12" t="e">
        <f t="shared" si="1"/>
        <v>#VALUE!</v>
      </c>
      <c r="I17" s="12">
        <f t="shared" si="2"/>
        <v>0.10205069032346133</v>
      </c>
      <c r="J17" s="13" t="e">
        <f t="shared" si="3"/>
        <v>#VALUE!</v>
      </c>
    </row>
    <row r="18" spans="1:10" ht="14.25">
      <c r="A18" s="6" t="s">
        <v>329</v>
      </c>
      <c r="B18" s="5" t="s">
        <v>321</v>
      </c>
      <c r="C18" s="8">
        <v>3.153696</v>
      </c>
      <c r="D18" s="8" t="s">
        <v>333</v>
      </c>
      <c r="E18" s="8">
        <v>580.455874</v>
      </c>
      <c r="F18" s="8">
        <v>16.05955</v>
      </c>
      <c r="G18" s="11">
        <f t="shared" si="0"/>
        <v>583.60957</v>
      </c>
      <c r="H18" s="12" t="e">
        <f t="shared" si="1"/>
        <v>#VALUE!</v>
      </c>
      <c r="I18" s="12" t="e">
        <f t="shared" si="2"/>
        <v>#VALUE!</v>
      </c>
      <c r="J18" s="13">
        <f t="shared" si="3"/>
        <v>0.027517626210276164</v>
      </c>
    </row>
    <row r="19" spans="1:10" ht="14.25">
      <c r="A19" s="6" t="s">
        <v>330</v>
      </c>
      <c r="B19" s="5" t="s">
        <v>321</v>
      </c>
      <c r="C19" s="7">
        <v>117.379188</v>
      </c>
      <c r="D19" s="7">
        <v>13.397765</v>
      </c>
      <c r="E19" s="7">
        <v>2188.530481</v>
      </c>
      <c r="F19" s="7">
        <v>7123.454032</v>
      </c>
      <c r="G19" s="11">
        <f t="shared" si="0"/>
        <v>2319.307434</v>
      </c>
      <c r="H19" s="12">
        <f t="shared" si="1"/>
        <v>0.01384943943261523</v>
      </c>
      <c r="I19" s="12">
        <f t="shared" si="2"/>
        <v>0.05638620869440114</v>
      </c>
      <c r="J19" s="13">
        <f t="shared" si="3"/>
        <v>3.071371189335825</v>
      </c>
    </row>
    <row r="20" spans="1:10" ht="14.25">
      <c r="A20" s="6" t="s">
        <v>331</v>
      </c>
      <c r="B20" s="5" t="s">
        <v>321</v>
      </c>
      <c r="C20" s="8">
        <v>64.03152</v>
      </c>
      <c r="D20" s="8">
        <v>213.585392</v>
      </c>
      <c r="E20" s="8">
        <v>3354.371341</v>
      </c>
      <c r="F20" s="8">
        <v>5843.56894</v>
      </c>
      <c r="G20" s="11">
        <f t="shared" si="0"/>
        <v>3631.988253</v>
      </c>
      <c r="H20" s="12">
        <f t="shared" si="1"/>
        <v>0.02929821501210372</v>
      </c>
      <c r="I20" s="12">
        <f t="shared" si="2"/>
        <v>0.07643662166877609</v>
      </c>
      <c r="J20" s="13">
        <f t="shared" si="3"/>
        <v>1.6089173568150306</v>
      </c>
    </row>
    <row r="21" spans="1:10" ht="14.25">
      <c r="A21" s="6" t="s">
        <v>332</v>
      </c>
      <c r="B21" s="5" t="s">
        <v>321</v>
      </c>
      <c r="C21" s="7">
        <v>1.08662</v>
      </c>
      <c r="D21" s="7">
        <v>1.035985</v>
      </c>
      <c r="E21" s="7">
        <v>195.16129</v>
      </c>
      <c r="F21" s="7">
        <v>0.125518</v>
      </c>
      <c r="G21" s="11">
        <f t="shared" si="0"/>
        <v>197.283895</v>
      </c>
      <c r="H21" s="12">
        <f t="shared" si="1"/>
        <v>0.010752298827817294</v>
      </c>
      <c r="I21" s="12">
        <f t="shared" si="2"/>
        <v>0.010759139766578513</v>
      </c>
      <c r="J21" s="13">
        <f t="shared" si="3"/>
        <v>0.0006362303420661884</v>
      </c>
    </row>
    <row r="22" spans="1:10" ht="14.25">
      <c r="A22" s="6" t="s">
        <v>334</v>
      </c>
      <c r="B22" s="5" t="s">
        <v>321</v>
      </c>
      <c r="C22" s="8" t="s">
        <v>333</v>
      </c>
      <c r="D22" s="8" t="s">
        <v>333</v>
      </c>
      <c r="E22" s="8" t="s">
        <v>333</v>
      </c>
      <c r="F22" s="8" t="s">
        <v>333</v>
      </c>
      <c r="G22" s="11">
        <f t="shared" si="0"/>
        <v>0</v>
      </c>
      <c r="H22" s="12" t="e">
        <f t="shared" si="1"/>
        <v>#VALUE!</v>
      </c>
      <c r="I22" s="12" t="e">
        <f t="shared" si="2"/>
        <v>#VALUE!</v>
      </c>
      <c r="J22" s="13" t="e">
        <f t="shared" si="3"/>
        <v>#VALUE!</v>
      </c>
    </row>
    <row r="23" spans="1:10" ht="14.25">
      <c r="A23" s="6" t="s">
        <v>335</v>
      </c>
      <c r="B23" s="5" t="s">
        <v>321</v>
      </c>
      <c r="C23" s="7" t="s">
        <v>333</v>
      </c>
      <c r="D23" s="7" t="s">
        <v>333</v>
      </c>
      <c r="E23" s="7" t="s">
        <v>333</v>
      </c>
      <c r="F23" s="7">
        <v>632.606731</v>
      </c>
      <c r="G23" s="11">
        <f t="shared" si="0"/>
        <v>0</v>
      </c>
      <c r="H23" s="12" t="e">
        <f t="shared" si="1"/>
        <v>#VALUE!</v>
      </c>
      <c r="I23" s="12" t="e">
        <f t="shared" si="2"/>
        <v>#VALUE!</v>
      </c>
      <c r="J23" s="13" t="e">
        <f t="shared" si="3"/>
        <v>#DIV/0!</v>
      </c>
    </row>
    <row r="24" spans="1:10" ht="14.25">
      <c r="A24" s="6" t="s">
        <v>336</v>
      </c>
      <c r="B24" s="5" t="s">
        <v>321</v>
      </c>
      <c r="C24" s="8">
        <v>1.465779</v>
      </c>
      <c r="D24" s="8">
        <v>10.58046</v>
      </c>
      <c r="E24" s="8" t="s">
        <v>333</v>
      </c>
      <c r="F24" s="8">
        <v>2503.807038</v>
      </c>
      <c r="G24" s="11">
        <f t="shared" si="0"/>
        <v>12.046239</v>
      </c>
      <c r="H24" s="12">
        <f t="shared" si="1"/>
        <v>0.004788132563264738</v>
      </c>
      <c r="I24" s="12">
        <f t="shared" si="2"/>
        <v>1</v>
      </c>
      <c r="J24" s="13">
        <f t="shared" si="3"/>
        <v>207.8496896832281</v>
      </c>
    </row>
    <row r="25" spans="1:10" ht="14.25">
      <c r="A25" s="6" t="s">
        <v>337</v>
      </c>
      <c r="B25" s="5" t="s">
        <v>321</v>
      </c>
      <c r="C25" s="7">
        <v>1153.679792</v>
      </c>
      <c r="D25" s="7">
        <v>23.619755</v>
      </c>
      <c r="E25" s="7">
        <v>4399.838277</v>
      </c>
      <c r="F25" s="7">
        <v>7366.916184</v>
      </c>
      <c r="G25" s="11">
        <f t="shared" si="0"/>
        <v>5577.1378239999995</v>
      </c>
      <c r="H25" s="12">
        <f t="shared" si="1"/>
        <v>0.09095292296156804</v>
      </c>
      <c r="I25" s="12">
        <f t="shared" si="2"/>
        <v>0.21109385927917135</v>
      </c>
      <c r="J25" s="13">
        <f t="shared" si="3"/>
        <v>1.320913417684978</v>
      </c>
    </row>
    <row r="26" spans="1:10" ht="14.25">
      <c r="A26" s="6" t="s">
        <v>338</v>
      </c>
      <c r="B26" s="5" t="s">
        <v>321</v>
      </c>
      <c r="C26" s="8" t="s">
        <v>333</v>
      </c>
      <c r="D26" s="8" t="s">
        <v>333</v>
      </c>
      <c r="E26" s="8" t="s">
        <v>333</v>
      </c>
      <c r="F26" s="8">
        <v>675.49374</v>
      </c>
      <c r="G26" s="11">
        <f t="shared" si="0"/>
        <v>0</v>
      </c>
      <c r="H26" s="12" t="e">
        <f t="shared" si="1"/>
        <v>#VALUE!</v>
      </c>
      <c r="I26" s="12" t="e">
        <f t="shared" si="2"/>
        <v>#VALUE!</v>
      </c>
      <c r="J26" s="13" t="e">
        <f t="shared" si="3"/>
        <v>#DIV/0!</v>
      </c>
    </row>
    <row r="27" spans="1:10" ht="14.25">
      <c r="A27" s="6" t="s">
        <v>339</v>
      </c>
      <c r="B27" s="5" t="s">
        <v>321</v>
      </c>
      <c r="C27" s="7" t="s">
        <v>333</v>
      </c>
      <c r="D27" s="7" t="s">
        <v>333</v>
      </c>
      <c r="E27" s="7" t="s">
        <v>333</v>
      </c>
      <c r="F27" s="7">
        <v>198.323253</v>
      </c>
      <c r="G27" s="11">
        <f t="shared" si="0"/>
        <v>0</v>
      </c>
      <c r="H27" s="12" t="e">
        <f t="shared" si="1"/>
        <v>#VALUE!</v>
      </c>
      <c r="I27" s="12" t="e">
        <f t="shared" si="2"/>
        <v>#VALUE!</v>
      </c>
      <c r="J27" s="13" t="e">
        <f t="shared" si="3"/>
        <v>#DIV/0!</v>
      </c>
    </row>
    <row r="28" spans="1:10" ht="14.25">
      <c r="A28" s="6" t="s">
        <v>340</v>
      </c>
      <c r="B28" s="5" t="s">
        <v>321</v>
      </c>
      <c r="C28" s="8">
        <v>41.21433</v>
      </c>
      <c r="D28" s="8">
        <v>241.55284</v>
      </c>
      <c r="E28" s="8">
        <v>4165.11554</v>
      </c>
      <c r="F28" s="8">
        <v>5817.86918</v>
      </c>
      <c r="G28" s="11">
        <f t="shared" si="0"/>
        <v>4447.88271</v>
      </c>
      <c r="H28" s="12">
        <f t="shared" si="1"/>
        <v>0.027544711096655974</v>
      </c>
      <c r="I28" s="12">
        <f t="shared" si="2"/>
        <v>0.06357343222299133</v>
      </c>
      <c r="J28" s="13">
        <f t="shared" si="3"/>
        <v>1.308008677234207</v>
      </c>
    </row>
    <row r="29" spans="1:10" ht="14.25">
      <c r="A29" s="6" t="s">
        <v>341</v>
      </c>
      <c r="B29" s="5" t="s">
        <v>321</v>
      </c>
      <c r="C29" s="7">
        <v>1.361138</v>
      </c>
      <c r="D29" s="7">
        <v>18.645704</v>
      </c>
      <c r="E29" s="7">
        <v>260.193316</v>
      </c>
      <c r="F29" s="7">
        <v>9.104801</v>
      </c>
      <c r="G29" s="11">
        <f t="shared" si="0"/>
        <v>280.200158</v>
      </c>
      <c r="H29" s="12">
        <f t="shared" si="1"/>
        <v>0.0691548533048132</v>
      </c>
      <c r="I29" s="12">
        <f t="shared" si="2"/>
        <v>0.07140196544785674</v>
      </c>
      <c r="J29" s="13">
        <f t="shared" si="3"/>
        <v>0.03249391815118106</v>
      </c>
    </row>
    <row r="30" spans="1:10" ht="14.25">
      <c r="A30" s="6" t="s">
        <v>342</v>
      </c>
      <c r="B30" s="5" t="s">
        <v>321</v>
      </c>
      <c r="C30" s="8">
        <v>36.125365</v>
      </c>
      <c r="D30" s="8">
        <v>46.214223</v>
      </c>
      <c r="E30" s="8">
        <v>2203.427393</v>
      </c>
      <c r="F30" s="8">
        <v>368.428789</v>
      </c>
      <c r="G30" s="11">
        <f t="shared" si="0"/>
        <v>2285.7669809999998</v>
      </c>
      <c r="H30" s="12">
        <f t="shared" si="1"/>
        <v>0.031022424544064432</v>
      </c>
      <c r="I30" s="12">
        <f t="shared" si="2"/>
        <v>0.03602273927501449</v>
      </c>
      <c r="J30" s="13">
        <f t="shared" si="3"/>
        <v>0.16118387922412641</v>
      </c>
    </row>
    <row r="31" spans="1:10" ht="14.25">
      <c r="A31" s="6" t="s">
        <v>343</v>
      </c>
      <c r="B31" s="5" t="s">
        <v>321</v>
      </c>
      <c r="C31" s="7" t="s">
        <v>333</v>
      </c>
      <c r="D31" s="7" t="s">
        <v>333</v>
      </c>
      <c r="E31" s="7" t="s">
        <v>333</v>
      </c>
      <c r="F31" s="7" t="s">
        <v>333</v>
      </c>
      <c r="G31" s="11">
        <f t="shared" si="0"/>
        <v>0</v>
      </c>
      <c r="H31" s="12" t="e">
        <f t="shared" si="1"/>
        <v>#VALUE!</v>
      </c>
      <c r="I31" s="12" t="e">
        <f t="shared" si="2"/>
        <v>#VALUE!</v>
      </c>
      <c r="J31" s="13" t="e">
        <f t="shared" si="3"/>
        <v>#VALUE!</v>
      </c>
    </row>
    <row r="32" spans="1:10" ht="14.25">
      <c r="A32" s="6" t="s">
        <v>344</v>
      </c>
      <c r="B32" s="5" t="s">
        <v>321</v>
      </c>
      <c r="C32" s="8">
        <v>0.66266</v>
      </c>
      <c r="D32" s="8">
        <v>0.157378</v>
      </c>
      <c r="E32" s="8">
        <v>158.951844</v>
      </c>
      <c r="F32" s="8">
        <v>29.23918</v>
      </c>
      <c r="G32" s="11">
        <f t="shared" si="0"/>
        <v>159.771882</v>
      </c>
      <c r="H32" s="12">
        <f t="shared" si="1"/>
        <v>0.004338571464140019</v>
      </c>
      <c r="I32" s="12">
        <f t="shared" si="2"/>
        <v>0.005132555176385793</v>
      </c>
      <c r="J32" s="13">
        <f t="shared" si="3"/>
        <v>0.18300579322211402</v>
      </c>
    </row>
    <row r="33" spans="1:10" ht="14.25">
      <c r="A33" s="6" t="s">
        <v>345</v>
      </c>
      <c r="B33" s="5" t="s">
        <v>321</v>
      </c>
      <c r="C33" s="7" t="s">
        <v>333</v>
      </c>
      <c r="D33" s="7" t="s">
        <v>333</v>
      </c>
      <c r="E33" s="7" t="s">
        <v>333</v>
      </c>
      <c r="F33" s="7" t="s">
        <v>333</v>
      </c>
      <c r="G33" s="11">
        <f t="shared" si="0"/>
        <v>0</v>
      </c>
      <c r="H33" s="12" t="e">
        <f t="shared" si="1"/>
        <v>#VALUE!</v>
      </c>
      <c r="I33" s="12" t="e">
        <f t="shared" si="2"/>
        <v>#VALUE!</v>
      </c>
      <c r="J33" s="13" t="e">
        <f t="shared" si="3"/>
        <v>#VALUE!</v>
      </c>
    </row>
    <row r="34" spans="1:10" ht="14.25">
      <c r="A34" s="6" t="s">
        <v>346</v>
      </c>
      <c r="B34" s="5" t="s">
        <v>321</v>
      </c>
      <c r="C34" s="8" t="s">
        <v>333</v>
      </c>
      <c r="D34" s="8" t="s">
        <v>333</v>
      </c>
      <c r="E34" s="8" t="s">
        <v>333</v>
      </c>
      <c r="F34" s="8" t="s">
        <v>333</v>
      </c>
      <c r="G34" s="11">
        <f t="shared" si="0"/>
        <v>0</v>
      </c>
      <c r="H34" s="12" t="e">
        <f t="shared" si="1"/>
        <v>#VALUE!</v>
      </c>
      <c r="I34" s="12" t="e">
        <f t="shared" si="2"/>
        <v>#VALUE!</v>
      </c>
      <c r="J34" s="13" t="e">
        <f t="shared" si="3"/>
        <v>#VALUE!</v>
      </c>
    </row>
    <row r="35" spans="1:10" ht="14.25">
      <c r="A35" s="6" t="s">
        <v>347</v>
      </c>
      <c r="B35" s="5" t="s">
        <v>321</v>
      </c>
      <c r="C35" s="7">
        <v>28.513777</v>
      </c>
      <c r="D35" s="7">
        <v>50.891916</v>
      </c>
      <c r="E35" s="7">
        <v>1863.013186</v>
      </c>
      <c r="F35" s="7">
        <v>743.009643</v>
      </c>
      <c r="G35" s="11">
        <f t="shared" si="0"/>
        <v>1942.4188789999998</v>
      </c>
      <c r="H35" s="12">
        <f t="shared" si="1"/>
        <v>0.029569095713953993</v>
      </c>
      <c r="I35" s="12">
        <f t="shared" si="2"/>
        <v>0.040879798821189285</v>
      </c>
      <c r="J35" s="13">
        <f t="shared" si="3"/>
        <v>0.38251772109140425</v>
      </c>
    </row>
    <row r="36" spans="1:10" ht="14.25">
      <c r="A36" s="6" t="s">
        <v>348</v>
      </c>
      <c r="B36" s="5" t="s">
        <v>321</v>
      </c>
      <c r="C36" s="8">
        <v>16.125751</v>
      </c>
      <c r="D36" s="8">
        <v>11.528081</v>
      </c>
      <c r="E36" s="8">
        <v>2384.398023</v>
      </c>
      <c r="F36" s="8">
        <v>648.495923</v>
      </c>
      <c r="G36" s="11">
        <f t="shared" si="0"/>
        <v>2412.051855</v>
      </c>
      <c r="H36" s="12">
        <f t="shared" si="1"/>
        <v>0.009035582518522604</v>
      </c>
      <c r="I36" s="12">
        <f t="shared" si="2"/>
        <v>0.01146485799742477</v>
      </c>
      <c r="J36" s="13">
        <f t="shared" si="3"/>
        <v>0.26885654288721744</v>
      </c>
    </row>
    <row r="37" spans="1:10" ht="14.25">
      <c r="A37" s="6" t="s">
        <v>349</v>
      </c>
      <c r="B37" s="5" t="s">
        <v>321</v>
      </c>
      <c r="C37" s="7">
        <v>19.751835</v>
      </c>
      <c r="D37" s="7">
        <v>6.334985</v>
      </c>
      <c r="E37" s="7">
        <v>657.843125</v>
      </c>
      <c r="F37" s="7">
        <v>559.488512</v>
      </c>
      <c r="G37" s="11">
        <f t="shared" si="0"/>
        <v>683.929945</v>
      </c>
      <c r="H37" s="12">
        <f t="shared" si="1"/>
        <v>0.02097992019753331</v>
      </c>
      <c r="I37" s="12">
        <f t="shared" si="2"/>
        <v>0.03814253227353571</v>
      </c>
      <c r="J37" s="13">
        <f t="shared" si="3"/>
        <v>0.8180494451080074</v>
      </c>
    </row>
    <row r="38" spans="1:10" ht="14.25">
      <c r="A38" s="6" t="s">
        <v>350</v>
      </c>
      <c r="B38" s="5" t="s">
        <v>321</v>
      </c>
      <c r="C38" s="8">
        <v>10.00184</v>
      </c>
      <c r="D38" s="8">
        <v>2.189916</v>
      </c>
      <c r="E38" s="8">
        <v>503.56403</v>
      </c>
      <c r="F38" s="8">
        <v>9937.392726</v>
      </c>
      <c r="G38" s="11">
        <f t="shared" si="0"/>
        <v>515.7557860000001</v>
      </c>
      <c r="H38" s="12">
        <f t="shared" si="1"/>
        <v>0.0011663238100945484</v>
      </c>
      <c r="I38" s="12">
        <f t="shared" si="2"/>
        <v>0.023638621865116602</v>
      </c>
      <c r="J38" s="13">
        <f t="shared" si="3"/>
        <v>19.267632076550274</v>
      </c>
    </row>
    <row r="39" spans="1:10" ht="14.25">
      <c r="A39" s="6" t="s">
        <v>351</v>
      </c>
      <c r="B39" s="5" t="s">
        <v>321</v>
      </c>
      <c r="C39" s="7">
        <v>39.777</v>
      </c>
      <c r="D39" s="7" t="s">
        <v>333</v>
      </c>
      <c r="E39" s="7" t="s">
        <v>333</v>
      </c>
      <c r="F39" s="7">
        <v>24247.609</v>
      </c>
      <c r="G39" s="11">
        <f t="shared" si="0"/>
        <v>39.777</v>
      </c>
      <c r="H39" s="12" t="e">
        <f t="shared" si="1"/>
        <v>#VALUE!</v>
      </c>
      <c r="I39" s="12" t="e">
        <f t="shared" si="2"/>
        <v>#VALUE!</v>
      </c>
      <c r="J39" s="13">
        <f t="shared" si="3"/>
        <v>609.5886819016014</v>
      </c>
    </row>
    <row r="40" spans="1:10" ht="14.25">
      <c r="A40" s="6" t="s">
        <v>352</v>
      </c>
      <c r="B40" s="5" t="s">
        <v>321</v>
      </c>
      <c r="C40" s="8">
        <v>69.941008</v>
      </c>
      <c r="D40" s="8">
        <v>377.803441</v>
      </c>
      <c r="E40" s="8">
        <v>11342.044687</v>
      </c>
      <c r="F40" s="8">
        <v>743.795659</v>
      </c>
      <c r="G40" s="11">
        <f t="shared" si="0"/>
        <v>11789.789136</v>
      </c>
      <c r="H40" s="12">
        <f t="shared" si="1"/>
        <v>0.035723574406152175</v>
      </c>
      <c r="I40" s="12">
        <f t="shared" si="2"/>
        <v>0.03797730763757402</v>
      </c>
      <c r="J40" s="13">
        <f t="shared" si="3"/>
        <v>0.06308812230821224</v>
      </c>
    </row>
    <row r="41" ht="14.25">
      <c r="A41" s="9" t="s">
        <v>363</v>
      </c>
    </row>
  </sheetData>
  <sheetProtection/>
  <mergeCells count="13">
    <mergeCell ref="A9:B9"/>
    <mergeCell ref="A6:B6"/>
    <mergeCell ref="C6:F6"/>
    <mergeCell ref="A7:B7"/>
    <mergeCell ref="C7:F7"/>
    <mergeCell ref="A8:B8"/>
    <mergeCell ref="C8:F8"/>
    <mergeCell ref="A3:B3"/>
    <mergeCell ref="C3:F3"/>
    <mergeCell ref="A4:B4"/>
    <mergeCell ref="C4:F4"/>
    <mergeCell ref="A5:B5"/>
    <mergeCell ref="C5:F5"/>
  </mergeCells>
  <hyperlinks>
    <hyperlink ref="A2" r:id="rId1" tooltip="Click once to display linked information. Click and hold to select this cell." display="http://stats.oecd.org/OECDStat_Metadata/ShowMetadata.ashx?Dataset=RIOMARKERS&amp;ShowOnWeb=true&amp;Lang=en"/>
    <hyperlink ref="A41" r:id="rId2" tooltip="Click once to display linked information. Click and hold to select this cell." display="http://stats.oecd.org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3">
      <selection activeCell="A13" sqref="A13:F40"/>
    </sheetView>
  </sheetViews>
  <sheetFormatPr defaultColWidth="9.140625" defaultRowHeight="15"/>
  <cols>
    <col min="1" max="1" width="26.7109375" style="0" customWidth="1"/>
    <col min="2" max="2" width="2.421875" style="0" customWidth="1"/>
    <col min="7" max="7" width="14.7109375" style="0" customWidth="1"/>
  </cols>
  <sheetData>
    <row r="1" spans="1:2" ht="14.25" hidden="1">
      <c r="A1" s="1" t="e">
        <f>DotStatQuery(B1)</f>
        <v>#NAME?</v>
      </c>
      <c r="B1" s="1" t="s">
        <v>301</v>
      </c>
    </row>
    <row r="2" ht="35.25">
      <c r="A2" s="2" t="s">
        <v>302</v>
      </c>
    </row>
    <row r="3" spans="1:6" ht="14.25">
      <c r="A3" s="25" t="s">
        <v>303</v>
      </c>
      <c r="B3" s="26"/>
      <c r="C3" s="27" t="s">
        <v>304</v>
      </c>
      <c r="D3" s="28"/>
      <c r="E3" s="28"/>
      <c r="F3" s="29"/>
    </row>
    <row r="4" spans="1:6" ht="14.25">
      <c r="A4" s="25" t="s">
        <v>305</v>
      </c>
      <c r="B4" s="26"/>
      <c r="C4" s="27" t="s">
        <v>306</v>
      </c>
      <c r="D4" s="28"/>
      <c r="E4" s="28"/>
      <c r="F4" s="29"/>
    </row>
    <row r="5" spans="1:6" ht="14.25">
      <c r="A5" s="25" t="s">
        <v>307</v>
      </c>
      <c r="B5" s="26"/>
      <c r="C5" s="27" t="s">
        <v>308</v>
      </c>
      <c r="D5" s="28"/>
      <c r="E5" s="28"/>
      <c r="F5" s="29"/>
    </row>
    <row r="6" spans="1:6" ht="14.25">
      <c r="A6" s="25" t="s">
        <v>309</v>
      </c>
      <c r="B6" s="26"/>
      <c r="C6" s="27" t="s">
        <v>310</v>
      </c>
      <c r="D6" s="28"/>
      <c r="E6" s="28"/>
      <c r="F6" s="29"/>
    </row>
    <row r="7" spans="1:6" ht="14.25">
      <c r="A7" s="25" t="s">
        <v>311</v>
      </c>
      <c r="B7" s="26"/>
      <c r="C7" s="27" t="s">
        <v>364</v>
      </c>
      <c r="D7" s="28"/>
      <c r="E7" s="28"/>
      <c r="F7" s="29"/>
    </row>
    <row r="8" spans="1:6" ht="14.25">
      <c r="A8" s="25" t="s">
        <v>313</v>
      </c>
      <c r="B8" s="26"/>
      <c r="C8" s="27" t="s">
        <v>314</v>
      </c>
      <c r="D8" s="28"/>
      <c r="E8" s="28"/>
      <c r="F8" s="29"/>
    </row>
    <row r="9" spans="1:6" ht="30">
      <c r="A9" s="30" t="s">
        <v>315</v>
      </c>
      <c r="B9" s="31"/>
      <c r="C9" s="3" t="s">
        <v>316</v>
      </c>
      <c r="D9" s="3" t="s">
        <v>317</v>
      </c>
      <c r="E9" s="3" t="s">
        <v>318</v>
      </c>
      <c r="F9" s="3" t="s">
        <v>319</v>
      </c>
    </row>
    <row r="10" spans="1:10" ht="14.25">
      <c r="A10" s="4" t="s">
        <v>320</v>
      </c>
      <c r="B10" s="5" t="s">
        <v>321</v>
      </c>
      <c r="C10" s="5" t="s">
        <v>321</v>
      </c>
      <c r="D10" s="5" t="s">
        <v>321</v>
      </c>
      <c r="E10" s="5" t="s">
        <v>321</v>
      </c>
      <c r="F10" s="5" t="s">
        <v>321</v>
      </c>
      <c r="G10" t="s">
        <v>377</v>
      </c>
      <c r="H10" t="s">
        <v>378</v>
      </c>
      <c r="I10" t="s">
        <v>379</v>
      </c>
      <c r="J10" t="s">
        <v>380</v>
      </c>
    </row>
    <row r="11" spans="1:10" ht="14.25">
      <c r="A11" s="6" t="s">
        <v>322</v>
      </c>
      <c r="B11" s="5" t="s">
        <v>321</v>
      </c>
      <c r="C11" s="7">
        <v>2608.970074</v>
      </c>
      <c r="D11" s="7">
        <v>1062.965625</v>
      </c>
      <c r="E11" s="7">
        <v>53175.468225</v>
      </c>
      <c r="F11" s="7">
        <v>47309.276364</v>
      </c>
      <c r="G11" s="11">
        <f>SUM(C11:E11)</f>
        <v>56847.403924</v>
      </c>
      <c r="H11" s="12">
        <f>(C11+D11)/(F11+G11)</f>
        <v>0.0352539624808208</v>
      </c>
      <c r="I11" s="12">
        <f>(C11+D11)/G11</f>
        <v>0.06459284761550511</v>
      </c>
      <c r="J11" s="13">
        <f>F11/G11</f>
        <v>0.8322152481624026</v>
      </c>
    </row>
    <row r="12" spans="1:10" ht="14.25">
      <c r="A12" s="6" t="s">
        <v>323</v>
      </c>
      <c r="B12" s="5" t="s">
        <v>321</v>
      </c>
      <c r="C12" s="8">
        <v>39.36275</v>
      </c>
      <c r="D12" s="8">
        <v>22.409846</v>
      </c>
      <c r="E12" s="8">
        <v>746.14231</v>
      </c>
      <c r="F12" s="8">
        <v>901.605195</v>
      </c>
      <c r="G12" s="11">
        <f aca="true" t="shared" si="0" ref="G12:G40">SUM(C12:E12)</f>
        <v>807.914906</v>
      </c>
      <c r="H12" s="12">
        <f aca="true" t="shared" si="1" ref="H12:H40">(C12+D12)/(F12+G12)</f>
        <v>0.03613446601994649</v>
      </c>
      <c r="I12" s="12">
        <f aca="true" t="shared" si="2" ref="I12:I40">(C12+D12)/G12</f>
        <v>0.07645928493365364</v>
      </c>
      <c r="J12" s="13">
        <f aca="true" t="shared" si="3" ref="J12:J40">F12/G12</f>
        <v>1.1159655408065958</v>
      </c>
    </row>
    <row r="13" spans="1:10" ht="14.25">
      <c r="A13" s="6" t="s">
        <v>324</v>
      </c>
      <c r="B13" s="5" t="s">
        <v>321</v>
      </c>
      <c r="C13" s="7">
        <v>9.05216</v>
      </c>
      <c r="D13" s="7">
        <v>5.806159</v>
      </c>
      <c r="E13" s="7">
        <v>345.345424</v>
      </c>
      <c r="F13" s="7">
        <v>998.573272</v>
      </c>
      <c r="G13" s="11">
        <f t="shared" si="0"/>
        <v>360.203743</v>
      </c>
      <c r="H13" s="12">
        <f t="shared" si="1"/>
        <v>0.010935067958888017</v>
      </c>
      <c r="I13" s="12">
        <f t="shared" si="2"/>
        <v>0.04124976291542868</v>
      </c>
      <c r="J13" s="13">
        <f t="shared" si="3"/>
        <v>2.772245684298733</v>
      </c>
    </row>
    <row r="14" spans="1:10" ht="14.25">
      <c r="A14" s="6" t="s">
        <v>325</v>
      </c>
      <c r="B14" s="5" t="s">
        <v>321</v>
      </c>
      <c r="C14" s="8">
        <v>4.905392</v>
      </c>
      <c r="D14" s="8">
        <v>62.725974</v>
      </c>
      <c r="E14" s="8">
        <v>413.353822</v>
      </c>
      <c r="F14" s="8">
        <v>1105.944822</v>
      </c>
      <c r="G14" s="11">
        <f t="shared" si="0"/>
        <v>480.985188</v>
      </c>
      <c r="H14" s="12">
        <f t="shared" si="1"/>
        <v>0.04261773712376893</v>
      </c>
      <c r="I14" s="12">
        <f t="shared" si="2"/>
        <v>0.14061008049170945</v>
      </c>
      <c r="J14" s="13">
        <f t="shared" si="3"/>
        <v>2.299332390252317</v>
      </c>
    </row>
    <row r="15" spans="1:10" ht="14.25">
      <c r="A15" s="6" t="s">
        <v>326</v>
      </c>
      <c r="B15" s="5" t="s">
        <v>321</v>
      </c>
      <c r="C15" s="7">
        <v>24.57965</v>
      </c>
      <c r="D15" s="7">
        <v>37.300884</v>
      </c>
      <c r="E15" s="7">
        <v>2832.020808</v>
      </c>
      <c r="F15" s="7">
        <v>443.793857</v>
      </c>
      <c r="G15" s="11">
        <f t="shared" si="0"/>
        <v>2893.901342</v>
      </c>
      <c r="H15" s="12">
        <f t="shared" si="1"/>
        <v>0.018539899634496253</v>
      </c>
      <c r="I15" s="12">
        <f t="shared" si="2"/>
        <v>0.021383083487301554</v>
      </c>
      <c r="J15" s="13">
        <f t="shared" si="3"/>
        <v>0.15335486754821098</v>
      </c>
    </row>
    <row r="16" spans="1:10" ht="14.25">
      <c r="A16" s="6" t="s">
        <v>327</v>
      </c>
      <c r="B16" s="5" t="s">
        <v>321</v>
      </c>
      <c r="C16" s="8" t="s">
        <v>333</v>
      </c>
      <c r="D16" s="8" t="s">
        <v>333</v>
      </c>
      <c r="E16" s="8" t="s">
        <v>333</v>
      </c>
      <c r="F16" s="8" t="s">
        <v>333</v>
      </c>
      <c r="G16" s="11">
        <f t="shared" si="0"/>
        <v>0</v>
      </c>
      <c r="H16" s="12" t="e">
        <f t="shared" si="1"/>
        <v>#VALUE!</v>
      </c>
      <c r="I16" s="12" t="e">
        <f t="shared" si="2"/>
        <v>#VALUE!</v>
      </c>
      <c r="J16" s="13" t="e">
        <f t="shared" si="3"/>
        <v>#VALUE!</v>
      </c>
    </row>
    <row r="17" spans="1:10" ht="14.25">
      <c r="A17" s="6" t="s">
        <v>328</v>
      </c>
      <c r="B17" s="5" t="s">
        <v>321</v>
      </c>
      <c r="C17" s="7">
        <v>7.425495</v>
      </c>
      <c r="D17" s="7">
        <v>95.410466</v>
      </c>
      <c r="E17" s="7">
        <v>1378.357038</v>
      </c>
      <c r="F17" s="7" t="s">
        <v>333</v>
      </c>
      <c r="G17" s="11">
        <f t="shared" si="0"/>
        <v>1481.192999</v>
      </c>
      <c r="H17" s="12" t="e">
        <f t="shared" si="1"/>
        <v>#VALUE!</v>
      </c>
      <c r="I17" s="12">
        <f t="shared" si="2"/>
        <v>0.06942779304886519</v>
      </c>
      <c r="J17" s="13" t="e">
        <f t="shared" si="3"/>
        <v>#VALUE!</v>
      </c>
    </row>
    <row r="18" spans="1:10" ht="14.25">
      <c r="A18" s="6" t="s">
        <v>329</v>
      </c>
      <c r="B18" s="5" t="s">
        <v>321</v>
      </c>
      <c r="C18" s="8">
        <v>1.241302</v>
      </c>
      <c r="D18" s="8">
        <v>48.84346</v>
      </c>
      <c r="E18" s="8">
        <v>610.857832</v>
      </c>
      <c r="F18" s="8" t="s">
        <v>333</v>
      </c>
      <c r="G18" s="11">
        <f t="shared" si="0"/>
        <v>660.942594</v>
      </c>
      <c r="H18" s="12" t="e">
        <f t="shared" si="1"/>
        <v>#VALUE!</v>
      </c>
      <c r="I18" s="12">
        <f t="shared" si="2"/>
        <v>0.07577777927261259</v>
      </c>
      <c r="J18" s="13" t="e">
        <f t="shared" si="3"/>
        <v>#VALUE!</v>
      </c>
    </row>
    <row r="19" spans="1:10" ht="14.25">
      <c r="A19" s="6" t="s">
        <v>330</v>
      </c>
      <c r="B19" s="5" t="s">
        <v>321</v>
      </c>
      <c r="C19" s="7">
        <v>79.3842</v>
      </c>
      <c r="D19" s="7">
        <v>89.511697</v>
      </c>
      <c r="E19" s="7">
        <v>2391.277117</v>
      </c>
      <c r="F19" s="7">
        <v>5667.406037</v>
      </c>
      <c r="G19" s="11">
        <f t="shared" si="0"/>
        <v>2560.173014</v>
      </c>
      <c r="H19" s="12">
        <f t="shared" si="1"/>
        <v>0.020528018746835616</v>
      </c>
      <c r="I19" s="12">
        <f t="shared" si="2"/>
        <v>0.06597050124206957</v>
      </c>
      <c r="J19" s="13">
        <f t="shared" si="3"/>
        <v>2.2136808746941976</v>
      </c>
    </row>
    <row r="20" spans="1:10" ht="14.25">
      <c r="A20" s="6" t="s">
        <v>331</v>
      </c>
      <c r="B20" s="5" t="s">
        <v>321</v>
      </c>
      <c r="C20" s="8">
        <v>165.909258</v>
      </c>
      <c r="D20" s="8">
        <v>77.313443</v>
      </c>
      <c r="E20" s="8">
        <v>4922.000473</v>
      </c>
      <c r="F20" s="8">
        <v>4479.587446000001</v>
      </c>
      <c r="G20" s="11">
        <f t="shared" si="0"/>
        <v>5165.223174</v>
      </c>
      <c r="H20" s="12">
        <f t="shared" si="1"/>
        <v>0.025217986187892612</v>
      </c>
      <c r="I20" s="12">
        <f t="shared" si="2"/>
        <v>0.04708851734118701</v>
      </c>
      <c r="J20" s="13">
        <f t="shared" si="3"/>
        <v>0.867259224838288</v>
      </c>
    </row>
    <row r="21" spans="1:10" ht="14.25">
      <c r="A21" s="6" t="s">
        <v>332</v>
      </c>
      <c r="B21" s="5" t="s">
        <v>321</v>
      </c>
      <c r="C21" s="7">
        <v>1.366598</v>
      </c>
      <c r="D21" s="7">
        <v>2.284243</v>
      </c>
      <c r="E21" s="7">
        <v>244.166454</v>
      </c>
      <c r="F21" s="7" t="s">
        <v>333</v>
      </c>
      <c r="G21" s="11">
        <f t="shared" si="0"/>
        <v>247.817295</v>
      </c>
      <c r="H21" s="12" t="e">
        <f t="shared" si="1"/>
        <v>#VALUE!</v>
      </c>
      <c r="I21" s="12">
        <f t="shared" si="2"/>
        <v>0.01473198632080945</v>
      </c>
      <c r="J21" s="13" t="e">
        <f t="shared" si="3"/>
        <v>#VALUE!</v>
      </c>
    </row>
    <row r="22" spans="1:10" ht="14.25">
      <c r="A22" s="6" t="s">
        <v>334</v>
      </c>
      <c r="B22" s="5" t="s">
        <v>321</v>
      </c>
      <c r="C22" s="8" t="s">
        <v>333</v>
      </c>
      <c r="D22" s="8" t="s">
        <v>333</v>
      </c>
      <c r="E22" s="8" t="s">
        <v>333</v>
      </c>
      <c r="F22" s="8" t="s">
        <v>333</v>
      </c>
      <c r="G22" s="11">
        <f t="shared" si="0"/>
        <v>0</v>
      </c>
      <c r="H22" s="12" t="e">
        <f t="shared" si="1"/>
        <v>#VALUE!</v>
      </c>
      <c r="I22" s="12" t="e">
        <f t="shared" si="2"/>
        <v>#VALUE!</v>
      </c>
      <c r="J22" s="13" t="e">
        <f t="shared" si="3"/>
        <v>#VALUE!</v>
      </c>
    </row>
    <row r="23" spans="1:10" ht="14.25">
      <c r="A23" s="6" t="s">
        <v>335</v>
      </c>
      <c r="B23" s="5" t="s">
        <v>321</v>
      </c>
      <c r="C23" s="7">
        <v>1.296904</v>
      </c>
      <c r="D23" s="7">
        <v>28.181179</v>
      </c>
      <c r="E23" s="7">
        <v>802.750948</v>
      </c>
      <c r="F23" s="7" t="s">
        <v>333</v>
      </c>
      <c r="G23" s="11">
        <f t="shared" si="0"/>
        <v>832.229031</v>
      </c>
      <c r="H23" s="12" t="e">
        <f t="shared" si="1"/>
        <v>#VALUE!</v>
      </c>
      <c r="I23" s="12">
        <f t="shared" si="2"/>
        <v>0.03542063771144749</v>
      </c>
      <c r="J23" s="13" t="e">
        <f t="shared" si="3"/>
        <v>#VALUE!</v>
      </c>
    </row>
    <row r="24" spans="1:10" ht="14.25">
      <c r="A24" s="6" t="s">
        <v>336</v>
      </c>
      <c r="B24" s="5" t="s">
        <v>321</v>
      </c>
      <c r="C24" s="8">
        <v>14.463257</v>
      </c>
      <c r="D24" s="8">
        <v>100.583604</v>
      </c>
      <c r="E24" s="8">
        <v>83.282259</v>
      </c>
      <c r="F24" s="8">
        <v>1241.33886</v>
      </c>
      <c r="G24" s="11">
        <f t="shared" si="0"/>
        <v>198.32912</v>
      </c>
      <c r="H24" s="12">
        <f t="shared" si="1"/>
        <v>0.07991207875582534</v>
      </c>
      <c r="I24" s="12">
        <f t="shared" si="2"/>
        <v>0.5800805297779771</v>
      </c>
      <c r="J24" s="13">
        <f t="shared" si="3"/>
        <v>6.258984358928231</v>
      </c>
    </row>
    <row r="25" spans="1:10" ht="14.25">
      <c r="A25" s="6" t="s">
        <v>337</v>
      </c>
      <c r="B25" s="5" t="s">
        <v>321</v>
      </c>
      <c r="C25" s="7">
        <v>1762.317086</v>
      </c>
      <c r="D25" s="7">
        <v>15.534054</v>
      </c>
      <c r="E25" s="7">
        <v>8098.93435</v>
      </c>
      <c r="F25" s="7">
        <v>2670.703167</v>
      </c>
      <c r="G25" s="11">
        <f t="shared" si="0"/>
        <v>9876.78549</v>
      </c>
      <c r="H25" s="12">
        <f t="shared" si="1"/>
        <v>0.14168979854053676</v>
      </c>
      <c r="I25" s="12">
        <f t="shared" si="2"/>
        <v>0.18000301229585577</v>
      </c>
      <c r="J25" s="13">
        <f t="shared" si="3"/>
        <v>0.270402062462936</v>
      </c>
    </row>
    <row r="26" spans="1:10" ht="14.25">
      <c r="A26" s="6" t="s">
        <v>338</v>
      </c>
      <c r="B26" s="5" t="s">
        <v>321</v>
      </c>
      <c r="C26" s="8">
        <v>1.159999</v>
      </c>
      <c r="D26" s="8">
        <v>11.320085</v>
      </c>
      <c r="E26" s="8">
        <v>1040.786439</v>
      </c>
      <c r="F26" s="8" t="s">
        <v>333</v>
      </c>
      <c r="G26" s="11">
        <f t="shared" si="0"/>
        <v>1053.266523</v>
      </c>
      <c r="H26" s="12" t="e">
        <f t="shared" si="1"/>
        <v>#VALUE!</v>
      </c>
      <c r="I26" s="12">
        <f t="shared" si="2"/>
        <v>0.01184893256120322</v>
      </c>
      <c r="J26" s="13" t="e">
        <f t="shared" si="3"/>
        <v>#VALUE!</v>
      </c>
    </row>
    <row r="27" spans="1:10" ht="14.25">
      <c r="A27" s="6" t="s">
        <v>339</v>
      </c>
      <c r="B27" s="5" t="s">
        <v>321</v>
      </c>
      <c r="C27" s="7" t="s">
        <v>333</v>
      </c>
      <c r="D27" s="7" t="s">
        <v>333</v>
      </c>
      <c r="E27" s="7" t="s">
        <v>333</v>
      </c>
      <c r="F27" s="7">
        <v>252.832324</v>
      </c>
      <c r="G27" s="11">
        <f t="shared" si="0"/>
        <v>0</v>
      </c>
      <c r="H27" s="12" t="e">
        <f t="shared" si="1"/>
        <v>#VALUE!</v>
      </c>
      <c r="I27" s="12" t="e">
        <f t="shared" si="2"/>
        <v>#VALUE!</v>
      </c>
      <c r="J27" s="13" t="e">
        <f t="shared" si="3"/>
        <v>#DIV/0!</v>
      </c>
    </row>
    <row r="28" spans="1:10" ht="14.25">
      <c r="A28" s="6" t="s">
        <v>340</v>
      </c>
      <c r="B28" s="5" t="s">
        <v>321</v>
      </c>
      <c r="C28" s="8">
        <v>68.57943</v>
      </c>
      <c r="D28" s="8">
        <v>156.9343</v>
      </c>
      <c r="E28" s="8">
        <v>2630.55653</v>
      </c>
      <c r="F28" s="8">
        <v>1943.91306</v>
      </c>
      <c r="G28" s="11">
        <f t="shared" si="0"/>
        <v>2856.07026</v>
      </c>
      <c r="H28" s="12">
        <f t="shared" si="1"/>
        <v>0.04698219034644479</v>
      </c>
      <c r="I28" s="12">
        <f t="shared" si="2"/>
        <v>0.07895944758725928</v>
      </c>
      <c r="J28" s="13">
        <f t="shared" si="3"/>
        <v>0.6806250837820775</v>
      </c>
    </row>
    <row r="29" spans="1:10" ht="14.25">
      <c r="A29" s="6" t="s">
        <v>341</v>
      </c>
      <c r="B29" s="5" t="s">
        <v>321</v>
      </c>
      <c r="C29" s="7">
        <v>1.282239</v>
      </c>
      <c r="D29" s="7">
        <v>2.095956</v>
      </c>
      <c r="E29" s="7">
        <v>262.580239</v>
      </c>
      <c r="F29" s="7">
        <v>13.341568</v>
      </c>
      <c r="G29" s="11">
        <f t="shared" si="0"/>
        <v>265.958434</v>
      </c>
      <c r="H29" s="12">
        <f t="shared" si="1"/>
        <v>0.012095220106729537</v>
      </c>
      <c r="I29" s="12">
        <f t="shared" si="2"/>
        <v>0.012701966052334326</v>
      </c>
      <c r="J29" s="13">
        <f t="shared" si="3"/>
        <v>0.05016410947885187</v>
      </c>
    </row>
    <row r="30" spans="1:10" ht="14.25">
      <c r="A30" s="6" t="s">
        <v>342</v>
      </c>
      <c r="B30" s="5" t="s">
        <v>321</v>
      </c>
      <c r="C30" s="8">
        <v>45.97163</v>
      </c>
      <c r="D30" s="8">
        <v>30.96369</v>
      </c>
      <c r="E30" s="8">
        <v>2616.212111</v>
      </c>
      <c r="F30" s="8">
        <v>264.750654</v>
      </c>
      <c r="G30" s="11">
        <f t="shared" si="0"/>
        <v>2693.147431</v>
      </c>
      <c r="H30" s="12">
        <f t="shared" si="1"/>
        <v>0.0260101321239403</v>
      </c>
      <c r="I30" s="12">
        <f t="shared" si="2"/>
        <v>0.028567065848093185</v>
      </c>
      <c r="J30" s="13">
        <f t="shared" si="3"/>
        <v>0.09830529548903853</v>
      </c>
    </row>
    <row r="31" spans="1:10" ht="14.25">
      <c r="A31" s="6" t="s">
        <v>343</v>
      </c>
      <c r="B31" s="5" t="s">
        <v>321</v>
      </c>
      <c r="C31" s="7" t="s">
        <v>333</v>
      </c>
      <c r="D31" s="7" t="s">
        <v>333</v>
      </c>
      <c r="E31" s="7" t="s">
        <v>333</v>
      </c>
      <c r="F31" s="7" t="s">
        <v>333</v>
      </c>
      <c r="G31" s="11">
        <f t="shared" si="0"/>
        <v>0</v>
      </c>
      <c r="H31" s="12" t="e">
        <f t="shared" si="1"/>
        <v>#VALUE!</v>
      </c>
      <c r="I31" s="12" t="e">
        <f t="shared" si="2"/>
        <v>#VALUE!</v>
      </c>
      <c r="J31" s="13" t="e">
        <f t="shared" si="3"/>
        <v>#VALUE!</v>
      </c>
    </row>
    <row r="32" spans="1:10" ht="14.25">
      <c r="A32" s="6" t="s">
        <v>344</v>
      </c>
      <c r="B32" s="5" t="s">
        <v>321</v>
      </c>
      <c r="C32" s="8">
        <v>1.34467</v>
      </c>
      <c r="D32" s="8">
        <v>0.66316</v>
      </c>
      <c r="E32" s="8">
        <v>281.690722</v>
      </c>
      <c r="F32" s="8">
        <v>23.005454</v>
      </c>
      <c r="G32" s="11">
        <f t="shared" si="0"/>
        <v>283.698552</v>
      </c>
      <c r="H32" s="12">
        <f t="shared" si="1"/>
        <v>0.006546474648916063</v>
      </c>
      <c r="I32" s="12">
        <f t="shared" si="2"/>
        <v>0.007077336087355145</v>
      </c>
      <c r="J32" s="13">
        <f t="shared" si="3"/>
        <v>0.0810911928799693</v>
      </c>
    </row>
    <row r="33" spans="1:10" ht="14.25">
      <c r="A33" s="6" t="s">
        <v>345</v>
      </c>
      <c r="B33" s="5" t="s">
        <v>321</v>
      </c>
      <c r="C33" s="7" t="s">
        <v>333</v>
      </c>
      <c r="D33" s="7" t="s">
        <v>333</v>
      </c>
      <c r="E33" s="7" t="s">
        <v>333</v>
      </c>
      <c r="F33" s="7" t="s">
        <v>333</v>
      </c>
      <c r="G33" s="11">
        <f t="shared" si="0"/>
        <v>0</v>
      </c>
      <c r="H33" s="12" t="e">
        <f t="shared" si="1"/>
        <v>#VALUE!</v>
      </c>
      <c r="I33" s="12" t="e">
        <f t="shared" si="2"/>
        <v>#VALUE!</v>
      </c>
      <c r="J33" s="13" t="e">
        <f t="shared" si="3"/>
        <v>#VALUE!</v>
      </c>
    </row>
    <row r="34" spans="1:10" ht="14.25">
      <c r="A34" s="6" t="s">
        <v>346</v>
      </c>
      <c r="B34" s="5" t="s">
        <v>321</v>
      </c>
      <c r="C34" s="8" t="s">
        <v>333</v>
      </c>
      <c r="D34" s="8" t="s">
        <v>333</v>
      </c>
      <c r="E34" s="8" t="s">
        <v>333</v>
      </c>
      <c r="F34" s="8" t="s">
        <v>333</v>
      </c>
      <c r="G34" s="11">
        <f t="shared" si="0"/>
        <v>0</v>
      </c>
      <c r="H34" s="12" t="e">
        <f t="shared" si="1"/>
        <v>#VALUE!</v>
      </c>
      <c r="I34" s="12" t="e">
        <f t="shared" si="2"/>
        <v>#VALUE!</v>
      </c>
      <c r="J34" s="13" t="e">
        <f t="shared" si="3"/>
        <v>#VALUE!</v>
      </c>
    </row>
    <row r="35" spans="1:10" ht="14.25">
      <c r="A35" s="6" t="s">
        <v>347</v>
      </c>
      <c r="B35" s="5" t="s">
        <v>321</v>
      </c>
      <c r="C35" s="7">
        <v>54.519467</v>
      </c>
      <c r="D35" s="7">
        <v>42.245265</v>
      </c>
      <c r="E35" s="7">
        <v>2910.682062</v>
      </c>
      <c r="F35" s="7">
        <v>770.649184</v>
      </c>
      <c r="G35" s="11">
        <f t="shared" si="0"/>
        <v>3007.446794</v>
      </c>
      <c r="H35" s="12">
        <f t="shared" si="1"/>
        <v>0.02561203647643279</v>
      </c>
      <c r="I35" s="12">
        <f t="shared" si="2"/>
        <v>0.03217504369256017</v>
      </c>
      <c r="J35" s="13">
        <f t="shared" si="3"/>
        <v>0.25624698848787014</v>
      </c>
    </row>
    <row r="36" spans="1:10" ht="14.25">
      <c r="A36" s="6" t="s">
        <v>348</v>
      </c>
      <c r="B36" s="5" t="s">
        <v>321</v>
      </c>
      <c r="C36" s="8" t="s">
        <v>333</v>
      </c>
      <c r="D36" s="8">
        <v>0.251572</v>
      </c>
      <c r="E36" s="8">
        <v>1698.846931</v>
      </c>
      <c r="F36" s="8">
        <v>621.413454</v>
      </c>
      <c r="G36" s="11">
        <f t="shared" si="0"/>
        <v>1699.098503</v>
      </c>
      <c r="H36" s="12" t="e">
        <f t="shared" si="1"/>
        <v>#VALUE!</v>
      </c>
      <c r="I36" s="12" t="e">
        <f t="shared" si="2"/>
        <v>#VALUE!</v>
      </c>
      <c r="J36" s="13">
        <f t="shared" si="3"/>
        <v>0.365731270378266</v>
      </c>
    </row>
    <row r="37" spans="1:10" ht="14.25">
      <c r="A37" s="6" t="s">
        <v>349</v>
      </c>
      <c r="B37" s="5" t="s">
        <v>321</v>
      </c>
      <c r="C37" s="7">
        <v>19.059843</v>
      </c>
      <c r="D37" s="7">
        <v>28.322221</v>
      </c>
      <c r="E37" s="7">
        <v>797.882145</v>
      </c>
      <c r="F37" s="7">
        <v>679.058176</v>
      </c>
      <c r="G37" s="11">
        <f t="shared" si="0"/>
        <v>845.264209</v>
      </c>
      <c r="H37" s="12">
        <f t="shared" si="1"/>
        <v>0.031084017702725005</v>
      </c>
      <c r="I37" s="12">
        <f t="shared" si="2"/>
        <v>0.056055921326724475</v>
      </c>
      <c r="J37" s="13">
        <f t="shared" si="3"/>
        <v>0.803367951428309</v>
      </c>
    </row>
    <row r="38" spans="1:10" ht="14.25">
      <c r="A38" s="6" t="s">
        <v>350</v>
      </c>
      <c r="B38" s="5" t="s">
        <v>321</v>
      </c>
      <c r="C38" s="8">
        <v>8.632787</v>
      </c>
      <c r="D38" s="8">
        <v>0.218781</v>
      </c>
      <c r="E38" s="8">
        <v>5110.803165</v>
      </c>
      <c r="F38" s="8">
        <v>591.815917</v>
      </c>
      <c r="G38" s="11">
        <f t="shared" si="0"/>
        <v>5119.654733</v>
      </c>
      <c r="H38" s="12">
        <f t="shared" si="1"/>
        <v>0.0015497878816903314</v>
      </c>
      <c r="I38" s="12">
        <f t="shared" si="2"/>
        <v>0.0017289384658979111</v>
      </c>
      <c r="J38" s="13">
        <f t="shared" si="3"/>
        <v>0.11559684155755742</v>
      </c>
    </row>
    <row r="39" spans="1:10" ht="14.25">
      <c r="A39" s="6" t="s">
        <v>351</v>
      </c>
      <c r="B39" s="5" t="s">
        <v>321</v>
      </c>
      <c r="C39" s="7">
        <v>201.456611</v>
      </c>
      <c r="D39" s="7">
        <v>0.498313</v>
      </c>
      <c r="E39" s="7" t="s">
        <v>333</v>
      </c>
      <c r="F39" s="7">
        <v>24522.254383</v>
      </c>
      <c r="G39" s="11">
        <f t="shared" si="0"/>
        <v>201.954924</v>
      </c>
      <c r="H39" s="12">
        <f t="shared" si="1"/>
        <v>0.008168306678378662</v>
      </c>
      <c r="I39" s="12">
        <f t="shared" si="2"/>
        <v>1</v>
      </c>
      <c r="J39" s="13">
        <f t="shared" si="3"/>
        <v>121.42439459906409</v>
      </c>
    </row>
    <row r="40" spans="1:10" ht="14.25">
      <c r="A40" s="6" t="s">
        <v>352</v>
      </c>
      <c r="B40" s="5" t="s">
        <v>321</v>
      </c>
      <c r="C40" s="8">
        <v>95.659347</v>
      </c>
      <c r="D40" s="8">
        <v>203.547274</v>
      </c>
      <c r="E40" s="8">
        <v>12956.939042</v>
      </c>
      <c r="F40" s="8">
        <v>117.289528</v>
      </c>
      <c r="G40" s="11">
        <f t="shared" si="0"/>
        <v>13256.145663</v>
      </c>
      <c r="H40" s="12">
        <f t="shared" si="1"/>
        <v>0.022373206040685708</v>
      </c>
      <c r="I40" s="12">
        <f t="shared" si="2"/>
        <v>0.02257116273511787</v>
      </c>
      <c r="J40" s="13">
        <f t="shared" si="3"/>
        <v>0.008847935967343332</v>
      </c>
    </row>
    <row r="41" ht="14.25">
      <c r="A41" s="9" t="s">
        <v>365</v>
      </c>
    </row>
  </sheetData>
  <sheetProtection/>
  <mergeCells count="13">
    <mergeCell ref="A9:B9"/>
    <mergeCell ref="A6:B6"/>
    <mergeCell ref="C6:F6"/>
    <mergeCell ref="A7:B7"/>
    <mergeCell ref="C7:F7"/>
    <mergeCell ref="A8:B8"/>
    <mergeCell ref="C8:F8"/>
    <mergeCell ref="A3:B3"/>
    <mergeCell ref="C3:F3"/>
    <mergeCell ref="A4:B4"/>
    <mergeCell ref="C4:F4"/>
    <mergeCell ref="A5:B5"/>
    <mergeCell ref="C5:F5"/>
  </mergeCells>
  <hyperlinks>
    <hyperlink ref="A2" r:id="rId1" tooltip="Click once to display linked information. Click and hold to select this cell." display="http://stats.oecd.org/OECDStat_Metadata/ShowMetadata.ashx?Dataset=RIOMARKERS&amp;ShowOnWeb=true&amp;Lang=en"/>
    <hyperlink ref="A41" r:id="rId2" tooltip="Click once to display linked information. Click and hold to select this cell." display="http://stats.oecd.org/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4">
      <selection activeCell="A13" sqref="A13:F40"/>
    </sheetView>
  </sheetViews>
  <sheetFormatPr defaultColWidth="9.140625" defaultRowHeight="15"/>
  <cols>
    <col min="1" max="1" width="26.7109375" style="0" customWidth="1"/>
    <col min="2" max="2" width="2.421875" style="0" customWidth="1"/>
    <col min="7" max="7" width="14.7109375" style="0" customWidth="1"/>
  </cols>
  <sheetData>
    <row r="1" spans="1:2" ht="14.25" hidden="1">
      <c r="A1" s="1" t="e">
        <f>DotStatQuery(B1)</f>
        <v>#NAME?</v>
      </c>
      <c r="B1" s="1" t="s">
        <v>301</v>
      </c>
    </row>
    <row r="2" ht="35.25">
      <c r="A2" s="2" t="s">
        <v>302</v>
      </c>
    </row>
    <row r="3" spans="1:6" ht="14.25">
      <c r="A3" s="25" t="s">
        <v>303</v>
      </c>
      <c r="B3" s="26"/>
      <c r="C3" s="27" t="s">
        <v>304</v>
      </c>
      <c r="D3" s="28"/>
      <c r="E3" s="28"/>
      <c r="F3" s="29"/>
    </row>
    <row r="4" spans="1:6" ht="14.25">
      <c r="A4" s="25" t="s">
        <v>305</v>
      </c>
      <c r="B4" s="26"/>
      <c r="C4" s="27" t="s">
        <v>306</v>
      </c>
      <c r="D4" s="28"/>
      <c r="E4" s="28"/>
      <c r="F4" s="29"/>
    </row>
    <row r="5" spans="1:6" ht="14.25">
      <c r="A5" s="25" t="s">
        <v>307</v>
      </c>
      <c r="B5" s="26"/>
      <c r="C5" s="27" t="s">
        <v>308</v>
      </c>
      <c r="D5" s="28"/>
      <c r="E5" s="28"/>
      <c r="F5" s="29"/>
    </row>
    <row r="6" spans="1:6" ht="14.25">
      <c r="A6" s="25" t="s">
        <v>309</v>
      </c>
      <c r="B6" s="26"/>
      <c r="C6" s="27" t="s">
        <v>310</v>
      </c>
      <c r="D6" s="28"/>
      <c r="E6" s="28"/>
      <c r="F6" s="29"/>
    </row>
    <row r="7" spans="1:6" ht="14.25">
      <c r="A7" s="25" t="s">
        <v>311</v>
      </c>
      <c r="B7" s="26"/>
      <c r="C7" s="27" t="s">
        <v>366</v>
      </c>
      <c r="D7" s="28"/>
      <c r="E7" s="28"/>
      <c r="F7" s="29"/>
    </row>
    <row r="8" spans="1:6" ht="14.25">
      <c r="A8" s="25" t="s">
        <v>313</v>
      </c>
      <c r="B8" s="26"/>
      <c r="C8" s="27" t="s">
        <v>314</v>
      </c>
      <c r="D8" s="28"/>
      <c r="E8" s="28"/>
      <c r="F8" s="29"/>
    </row>
    <row r="9" spans="1:6" ht="30">
      <c r="A9" s="30" t="s">
        <v>315</v>
      </c>
      <c r="B9" s="31"/>
      <c r="C9" s="3" t="s">
        <v>316</v>
      </c>
      <c r="D9" s="3" t="s">
        <v>317</v>
      </c>
      <c r="E9" s="3" t="s">
        <v>318</v>
      </c>
      <c r="F9" s="3" t="s">
        <v>319</v>
      </c>
    </row>
    <row r="10" spans="1:10" ht="14.25">
      <c r="A10" s="4" t="s">
        <v>320</v>
      </c>
      <c r="B10" s="5" t="s">
        <v>321</v>
      </c>
      <c r="C10" s="5" t="s">
        <v>321</v>
      </c>
      <c r="D10" s="5" t="s">
        <v>321</v>
      </c>
      <c r="E10" s="5" t="s">
        <v>321</v>
      </c>
      <c r="F10" s="5" t="s">
        <v>321</v>
      </c>
      <c r="G10" t="s">
        <v>377</v>
      </c>
      <c r="H10" t="s">
        <v>378</v>
      </c>
      <c r="I10" t="s">
        <v>379</v>
      </c>
      <c r="J10" t="s">
        <v>380</v>
      </c>
    </row>
    <row r="11" spans="1:10" ht="14.25">
      <c r="A11" s="6" t="s">
        <v>322</v>
      </c>
      <c r="B11" s="5" t="s">
        <v>321</v>
      </c>
      <c r="C11" s="7">
        <v>1575.753139</v>
      </c>
      <c r="D11" s="7">
        <v>1869.693417</v>
      </c>
      <c r="E11" s="7">
        <v>67772.724</v>
      </c>
      <c r="F11" s="7">
        <v>61364.173491</v>
      </c>
      <c r="G11" s="11">
        <f>SUM(C11:E11)</f>
        <v>71218.170556</v>
      </c>
      <c r="H11" s="12">
        <f>(C11+D11)/(F11+G11)</f>
        <v>0.02598722009906991</v>
      </c>
      <c r="I11" s="12">
        <f>(C11+D11)/G11</f>
        <v>0.048378756841146175</v>
      </c>
      <c r="J11" s="13">
        <f>F11/G11</f>
        <v>0.8616364758028762</v>
      </c>
    </row>
    <row r="12" spans="1:10" ht="14.25">
      <c r="A12" s="6" t="s">
        <v>323</v>
      </c>
      <c r="B12" s="5" t="s">
        <v>321</v>
      </c>
      <c r="C12" s="8">
        <v>7.015115</v>
      </c>
      <c r="D12" s="8">
        <v>90.127886</v>
      </c>
      <c r="E12" s="8">
        <v>105.052088</v>
      </c>
      <c r="F12" s="8">
        <v>3772.05927</v>
      </c>
      <c r="G12" s="11">
        <f aca="true" t="shared" si="0" ref="G12:G40">SUM(C12:E12)</f>
        <v>202.195089</v>
      </c>
      <c r="H12" s="12">
        <f aca="true" t="shared" si="1" ref="H12:H40">(C12+D12)/(F12+G12)</f>
        <v>0.024443075914356693</v>
      </c>
      <c r="I12" s="12">
        <f aca="true" t="shared" si="2" ref="I12:I40">(C12+D12)/G12</f>
        <v>0.48044194090193754</v>
      </c>
      <c r="J12" s="13">
        <f aca="true" t="shared" si="3" ref="J12:J40">F12/G12</f>
        <v>18.655543458822585</v>
      </c>
    </row>
    <row r="13" spans="1:10" ht="14.25">
      <c r="A13" s="6" t="s">
        <v>324</v>
      </c>
      <c r="B13" s="5" t="s">
        <v>321</v>
      </c>
      <c r="C13" s="7">
        <v>17.681584</v>
      </c>
      <c r="D13" s="7">
        <v>14.382922</v>
      </c>
      <c r="E13" s="7">
        <v>397.743084</v>
      </c>
      <c r="F13" s="7">
        <v>835.986237</v>
      </c>
      <c r="G13" s="11">
        <f t="shared" si="0"/>
        <v>429.80759</v>
      </c>
      <c r="H13" s="12">
        <f t="shared" si="1"/>
        <v>0.025331539241263815</v>
      </c>
      <c r="I13" s="12">
        <f t="shared" si="2"/>
        <v>0.07460200039743366</v>
      </c>
      <c r="J13" s="13">
        <f t="shared" si="3"/>
        <v>1.9450243700908119</v>
      </c>
    </row>
    <row r="14" spans="1:10" ht="14.25">
      <c r="A14" s="6" t="s">
        <v>325</v>
      </c>
      <c r="B14" s="5" t="s">
        <v>321</v>
      </c>
      <c r="C14" s="8">
        <v>13.465034</v>
      </c>
      <c r="D14" s="8">
        <v>112.912134</v>
      </c>
      <c r="E14" s="8">
        <v>1209.518382</v>
      </c>
      <c r="F14" s="8">
        <v>427.78369</v>
      </c>
      <c r="G14" s="11">
        <f t="shared" si="0"/>
        <v>1335.89555</v>
      </c>
      <c r="H14" s="12">
        <f t="shared" si="1"/>
        <v>0.07165541507422858</v>
      </c>
      <c r="I14" s="12">
        <f t="shared" si="2"/>
        <v>0.09460108464318187</v>
      </c>
      <c r="J14" s="13">
        <f t="shared" si="3"/>
        <v>0.3202224081066817</v>
      </c>
    </row>
    <row r="15" spans="1:10" ht="14.25">
      <c r="A15" s="6" t="s">
        <v>326</v>
      </c>
      <c r="B15" s="5" t="s">
        <v>321</v>
      </c>
      <c r="C15" s="7">
        <v>4.779403</v>
      </c>
      <c r="D15" s="7">
        <v>47.551938</v>
      </c>
      <c r="E15" s="7">
        <v>2670.412931</v>
      </c>
      <c r="F15" s="7">
        <v>984.104141</v>
      </c>
      <c r="G15" s="11">
        <f t="shared" si="0"/>
        <v>2722.744272</v>
      </c>
      <c r="H15" s="12">
        <f t="shared" si="1"/>
        <v>0.014117475323909343</v>
      </c>
      <c r="I15" s="12">
        <f t="shared" si="2"/>
        <v>0.019220072020043166</v>
      </c>
      <c r="J15" s="13">
        <f t="shared" si="3"/>
        <v>0.3614383293797634</v>
      </c>
    </row>
    <row r="16" spans="1:10" ht="14.25">
      <c r="A16" s="6" t="s">
        <v>327</v>
      </c>
      <c r="B16" s="5" t="s">
        <v>321</v>
      </c>
      <c r="C16" s="8" t="s">
        <v>333</v>
      </c>
      <c r="D16" s="8" t="s">
        <v>333</v>
      </c>
      <c r="E16" s="8" t="s">
        <v>333</v>
      </c>
      <c r="F16" s="8" t="s">
        <v>333</v>
      </c>
      <c r="G16" s="11">
        <f t="shared" si="0"/>
        <v>0</v>
      </c>
      <c r="H16" s="12" t="e">
        <f t="shared" si="1"/>
        <v>#VALUE!</v>
      </c>
      <c r="I16" s="12" t="e">
        <f t="shared" si="2"/>
        <v>#VALUE!</v>
      </c>
      <c r="J16" s="13" t="e">
        <f t="shared" si="3"/>
        <v>#VALUE!</v>
      </c>
    </row>
    <row r="17" spans="1:10" ht="14.25">
      <c r="A17" s="6" t="s">
        <v>328</v>
      </c>
      <c r="B17" s="5" t="s">
        <v>321</v>
      </c>
      <c r="C17" s="7">
        <v>2.31911</v>
      </c>
      <c r="D17" s="7">
        <v>160.139331</v>
      </c>
      <c r="E17" s="7">
        <v>1407.681277</v>
      </c>
      <c r="F17" s="7" t="s">
        <v>333</v>
      </c>
      <c r="G17" s="11">
        <f t="shared" si="0"/>
        <v>1570.139718</v>
      </c>
      <c r="H17" s="12" t="e">
        <f t="shared" si="1"/>
        <v>#VALUE!</v>
      </c>
      <c r="I17" s="12">
        <f t="shared" si="2"/>
        <v>0.10346750619552189</v>
      </c>
      <c r="J17" s="13" t="e">
        <f t="shared" si="3"/>
        <v>#VALUE!</v>
      </c>
    </row>
    <row r="18" spans="1:10" ht="14.25">
      <c r="A18" s="6" t="s">
        <v>329</v>
      </c>
      <c r="B18" s="5" t="s">
        <v>321</v>
      </c>
      <c r="C18" s="8">
        <v>14.769268</v>
      </c>
      <c r="D18" s="8">
        <v>113.123974</v>
      </c>
      <c r="E18" s="8">
        <v>788.250324</v>
      </c>
      <c r="F18" s="8" t="s">
        <v>333</v>
      </c>
      <c r="G18" s="11">
        <f t="shared" si="0"/>
        <v>916.143566</v>
      </c>
      <c r="H18" s="12" t="e">
        <f t="shared" si="1"/>
        <v>#VALUE!</v>
      </c>
      <c r="I18" s="12">
        <f t="shared" si="2"/>
        <v>0.1395995635906698</v>
      </c>
      <c r="J18" s="13" t="e">
        <f t="shared" si="3"/>
        <v>#VALUE!</v>
      </c>
    </row>
    <row r="19" spans="1:10" ht="14.25">
      <c r="A19" s="6" t="s">
        <v>330</v>
      </c>
      <c r="B19" s="5" t="s">
        <v>321</v>
      </c>
      <c r="C19" s="7">
        <v>40.981002</v>
      </c>
      <c r="D19" s="7">
        <v>181.02888</v>
      </c>
      <c r="E19" s="7">
        <v>5239.562542</v>
      </c>
      <c r="F19" s="7">
        <v>4413.074829</v>
      </c>
      <c r="G19" s="11">
        <f t="shared" si="0"/>
        <v>5461.572424</v>
      </c>
      <c r="H19" s="12">
        <f t="shared" si="1"/>
        <v>0.022482816480614187</v>
      </c>
      <c r="I19" s="12">
        <f t="shared" si="2"/>
        <v>0.04064944392651708</v>
      </c>
      <c r="J19" s="13">
        <f t="shared" si="3"/>
        <v>0.8080227609190814</v>
      </c>
    </row>
    <row r="20" spans="1:10" ht="14.25">
      <c r="A20" s="6" t="s">
        <v>331</v>
      </c>
      <c r="B20" s="5" t="s">
        <v>321</v>
      </c>
      <c r="C20" s="8">
        <v>196.07164</v>
      </c>
      <c r="D20" s="8">
        <v>88.76492</v>
      </c>
      <c r="E20" s="8">
        <v>3469.211146</v>
      </c>
      <c r="F20" s="8">
        <v>8852.990434</v>
      </c>
      <c r="G20" s="11">
        <f t="shared" si="0"/>
        <v>3754.0477060000003</v>
      </c>
      <c r="H20" s="12">
        <f t="shared" si="1"/>
        <v>0.02259345588051025</v>
      </c>
      <c r="I20" s="12">
        <f t="shared" si="2"/>
        <v>0.07587451793560132</v>
      </c>
      <c r="J20" s="13">
        <f t="shared" si="3"/>
        <v>2.3582519795500967</v>
      </c>
    </row>
    <row r="21" spans="1:10" ht="14.25">
      <c r="A21" s="6" t="s">
        <v>332</v>
      </c>
      <c r="B21" s="5" t="s">
        <v>321</v>
      </c>
      <c r="C21" s="7">
        <v>1.035505</v>
      </c>
      <c r="D21" s="7">
        <v>3.299064</v>
      </c>
      <c r="E21" s="7">
        <v>308.309275</v>
      </c>
      <c r="F21" s="7">
        <v>0.055647</v>
      </c>
      <c r="G21" s="11">
        <f t="shared" si="0"/>
        <v>312.643844</v>
      </c>
      <c r="H21" s="12">
        <f t="shared" si="1"/>
        <v>0.013861771844073771</v>
      </c>
      <c r="I21" s="12">
        <f t="shared" si="2"/>
        <v>0.01386423907966024</v>
      </c>
      <c r="J21" s="13">
        <f t="shared" si="3"/>
        <v>0.00017798847176405622</v>
      </c>
    </row>
    <row r="22" spans="1:10" ht="14.25">
      <c r="A22" s="6" t="s">
        <v>334</v>
      </c>
      <c r="B22" s="5" t="s">
        <v>321</v>
      </c>
      <c r="C22" s="8" t="s">
        <v>333</v>
      </c>
      <c r="D22" s="8" t="s">
        <v>333</v>
      </c>
      <c r="E22" s="8" t="s">
        <v>333</v>
      </c>
      <c r="F22" s="8" t="s">
        <v>333</v>
      </c>
      <c r="G22" s="11">
        <f t="shared" si="0"/>
        <v>0</v>
      </c>
      <c r="H22" s="12" t="e">
        <f t="shared" si="1"/>
        <v>#VALUE!</v>
      </c>
      <c r="I22" s="12" t="e">
        <f t="shared" si="2"/>
        <v>#VALUE!</v>
      </c>
      <c r="J22" s="13" t="e">
        <f t="shared" si="3"/>
        <v>#VALUE!</v>
      </c>
    </row>
    <row r="23" spans="1:10" ht="14.25">
      <c r="A23" s="6" t="s">
        <v>335</v>
      </c>
      <c r="B23" s="5" t="s">
        <v>321</v>
      </c>
      <c r="C23" s="7">
        <v>1.989918</v>
      </c>
      <c r="D23" s="7">
        <v>18.05983</v>
      </c>
      <c r="E23" s="7">
        <v>910.551829</v>
      </c>
      <c r="F23" s="7" t="s">
        <v>333</v>
      </c>
      <c r="G23" s="11">
        <f t="shared" si="0"/>
        <v>930.601577</v>
      </c>
      <c r="H23" s="12" t="e">
        <f t="shared" si="1"/>
        <v>#VALUE!</v>
      </c>
      <c r="I23" s="12">
        <f t="shared" si="2"/>
        <v>0.021544932327145626</v>
      </c>
      <c r="J23" s="13" t="e">
        <f t="shared" si="3"/>
        <v>#VALUE!</v>
      </c>
    </row>
    <row r="24" spans="1:10" ht="14.25">
      <c r="A24" s="6" t="s">
        <v>336</v>
      </c>
      <c r="B24" s="5" t="s">
        <v>321</v>
      </c>
      <c r="C24" s="8">
        <v>22.085342</v>
      </c>
      <c r="D24" s="8">
        <v>56.161115</v>
      </c>
      <c r="E24" s="8">
        <v>994.31255</v>
      </c>
      <c r="F24" s="8">
        <v>1255.475225</v>
      </c>
      <c r="G24" s="11">
        <f t="shared" si="0"/>
        <v>1072.559007</v>
      </c>
      <c r="H24" s="12">
        <f t="shared" si="1"/>
        <v>0.033610526823215546</v>
      </c>
      <c r="I24" s="12">
        <f t="shared" si="2"/>
        <v>0.0729530557193857</v>
      </c>
      <c r="J24" s="13">
        <f t="shared" si="3"/>
        <v>1.1705418693108787</v>
      </c>
    </row>
    <row r="25" spans="1:10" ht="14.25">
      <c r="A25" s="6" t="s">
        <v>337</v>
      </c>
      <c r="B25" s="5" t="s">
        <v>321</v>
      </c>
      <c r="C25" s="7">
        <v>694.946035</v>
      </c>
      <c r="D25" s="7">
        <v>181.776754</v>
      </c>
      <c r="E25" s="7">
        <v>12889.960817</v>
      </c>
      <c r="F25" s="7">
        <v>3133.617451</v>
      </c>
      <c r="G25" s="11">
        <f t="shared" si="0"/>
        <v>13766.683605999999</v>
      </c>
      <c r="H25" s="12">
        <f t="shared" si="1"/>
        <v>0.05187616398329585</v>
      </c>
      <c r="I25" s="12">
        <f t="shared" si="2"/>
        <v>0.06368438573091734</v>
      </c>
      <c r="J25" s="13">
        <f t="shared" si="3"/>
        <v>0.22762326357484244</v>
      </c>
    </row>
    <row r="26" spans="1:10" ht="14.25">
      <c r="A26" s="6" t="s">
        <v>338</v>
      </c>
      <c r="B26" s="5" t="s">
        <v>321</v>
      </c>
      <c r="C26" s="8">
        <v>2.900558</v>
      </c>
      <c r="D26" s="8">
        <v>21.207915</v>
      </c>
      <c r="E26" s="8">
        <v>1430.85866</v>
      </c>
      <c r="F26" s="8" t="s">
        <v>333</v>
      </c>
      <c r="G26" s="11">
        <f t="shared" si="0"/>
        <v>1454.967133</v>
      </c>
      <c r="H26" s="12" t="e">
        <f t="shared" si="1"/>
        <v>#VALUE!</v>
      </c>
      <c r="I26" s="12">
        <f t="shared" si="2"/>
        <v>0.016569771545485487</v>
      </c>
      <c r="J26" s="13" t="e">
        <f t="shared" si="3"/>
        <v>#VALUE!</v>
      </c>
    </row>
    <row r="27" spans="1:10" ht="14.25">
      <c r="A27" s="6" t="s">
        <v>339</v>
      </c>
      <c r="B27" s="5" t="s">
        <v>321</v>
      </c>
      <c r="C27" s="7" t="s">
        <v>333</v>
      </c>
      <c r="D27" s="7" t="s">
        <v>333</v>
      </c>
      <c r="E27" s="7" t="s">
        <v>333</v>
      </c>
      <c r="F27" s="7">
        <v>278.655007</v>
      </c>
      <c r="G27" s="11">
        <f t="shared" si="0"/>
        <v>0</v>
      </c>
      <c r="H27" s="12" t="e">
        <f t="shared" si="1"/>
        <v>#VALUE!</v>
      </c>
      <c r="I27" s="12" t="e">
        <f t="shared" si="2"/>
        <v>#VALUE!</v>
      </c>
      <c r="J27" s="13" t="e">
        <f t="shared" si="3"/>
        <v>#DIV/0!</v>
      </c>
    </row>
    <row r="28" spans="1:10" ht="14.25">
      <c r="A28" s="6" t="s">
        <v>340</v>
      </c>
      <c r="B28" s="5" t="s">
        <v>321</v>
      </c>
      <c r="C28" s="8">
        <v>40.546</v>
      </c>
      <c r="D28" s="8">
        <v>204.841</v>
      </c>
      <c r="E28" s="8">
        <v>5381.924651</v>
      </c>
      <c r="F28" s="8" t="s">
        <v>333</v>
      </c>
      <c r="G28" s="11">
        <f t="shared" si="0"/>
        <v>5627.311651</v>
      </c>
      <c r="H28" s="12" t="e">
        <f t="shared" si="1"/>
        <v>#VALUE!</v>
      </c>
      <c r="I28" s="12">
        <f t="shared" si="2"/>
        <v>0.04360643504725628</v>
      </c>
      <c r="J28" s="13" t="e">
        <f t="shared" si="3"/>
        <v>#VALUE!</v>
      </c>
    </row>
    <row r="29" spans="1:10" ht="14.25">
      <c r="A29" s="6" t="s">
        <v>341</v>
      </c>
      <c r="B29" s="5" t="s">
        <v>321</v>
      </c>
      <c r="C29" s="7">
        <v>2.373574</v>
      </c>
      <c r="D29" s="7">
        <v>6.515503</v>
      </c>
      <c r="E29" s="7">
        <v>343.86558</v>
      </c>
      <c r="F29" s="7" t="s">
        <v>333</v>
      </c>
      <c r="G29" s="11">
        <f t="shared" si="0"/>
        <v>352.754657</v>
      </c>
      <c r="H29" s="12" t="e">
        <f t="shared" si="1"/>
        <v>#VALUE!</v>
      </c>
      <c r="I29" s="12">
        <f t="shared" si="2"/>
        <v>0.02519903514696902</v>
      </c>
      <c r="J29" s="13" t="e">
        <f t="shared" si="3"/>
        <v>#VALUE!</v>
      </c>
    </row>
    <row r="30" spans="1:10" ht="14.25">
      <c r="A30" s="6" t="s">
        <v>342</v>
      </c>
      <c r="B30" s="5" t="s">
        <v>321</v>
      </c>
      <c r="C30" s="8">
        <v>42.419919</v>
      </c>
      <c r="D30" s="8">
        <v>61.124058</v>
      </c>
      <c r="E30" s="8">
        <v>3052.658065</v>
      </c>
      <c r="F30" s="8">
        <v>558.919059</v>
      </c>
      <c r="G30" s="11">
        <f t="shared" si="0"/>
        <v>3156.202042</v>
      </c>
      <c r="H30" s="12">
        <f t="shared" si="1"/>
        <v>0.027870956069811305</v>
      </c>
      <c r="I30" s="12">
        <f t="shared" si="2"/>
        <v>0.032806510997118225</v>
      </c>
      <c r="J30" s="13">
        <f t="shared" si="3"/>
        <v>0.1770859569705582</v>
      </c>
    </row>
    <row r="31" spans="1:10" ht="14.25">
      <c r="A31" s="6" t="s">
        <v>343</v>
      </c>
      <c r="B31" s="5" t="s">
        <v>321</v>
      </c>
      <c r="C31" s="7" t="s">
        <v>333</v>
      </c>
      <c r="D31" s="7" t="s">
        <v>333</v>
      </c>
      <c r="E31" s="7" t="s">
        <v>333</v>
      </c>
      <c r="F31" s="7" t="s">
        <v>333</v>
      </c>
      <c r="G31" s="11">
        <f t="shared" si="0"/>
        <v>0</v>
      </c>
      <c r="H31" s="12" t="e">
        <f t="shared" si="1"/>
        <v>#VALUE!</v>
      </c>
      <c r="I31" s="12" t="e">
        <f t="shared" si="2"/>
        <v>#VALUE!</v>
      </c>
      <c r="J31" s="13" t="e">
        <f t="shared" si="3"/>
        <v>#VALUE!</v>
      </c>
    </row>
    <row r="32" spans="1:10" ht="14.25">
      <c r="A32" s="6" t="s">
        <v>344</v>
      </c>
      <c r="B32" s="5" t="s">
        <v>321</v>
      </c>
      <c r="C32" s="8">
        <v>1.20113</v>
      </c>
      <c r="D32" s="8">
        <v>0.919815</v>
      </c>
      <c r="E32" s="8">
        <v>217.5055</v>
      </c>
      <c r="F32" s="8">
        <v>33.327321</v>
      </c>
      <c r="G32" s="11">
        <f t="shared" si="0"/>
        <v>219.62644500000002</v>
      </c>
      <c r="H32" s="12">
        <f t="shared" si="1"/>
        <v>0.008384714066680468</v>
      </c>
      <c r="I32" s="12">
        <f t="shared" si="2"/>
        <v>0.009657056553458304</v>
      </c>
      <c r="J32" s="13">
        <f t="shared" si="3"/>
        <v>0.15174548310883051</v>
      </c>
    </row>
    <row r="33" spans="1:10" ht="14.25">
      <c r="A33" s="6" t="s">
        <v>345</v>
      </c>
      <c r="B33" s="5" t="s">
        <v>321</v>
      </c>
      <c r="C33" s="7" t="s">
        <v>333</v>
      </c>
      <c r="D33" s="7" t="s">
        <v>333</v>
      </c>
      <c r="E33" s="7" t="s">
        <v>333</v>
      </c>
      <c r="F33" s="7" t="s">
        <v>333</v>
      </c>
      <c r="G33" s="11">
        <f t="shared" si="0"/>
        <v>0</v>
      </c>
      <c r="H33" s="12" t="e">
        <f t="shared" si="1"/>
        <v>#VALUE!</v>
      </c>
      <c r="I33" s="12" t="e">
        <f t="shared" si="2"/>
        <v>#VALUE!</v>
      </c>
      <c r="J33" s="13" t="e">
        <f t="shared" si="3"/>
        <v>#VALUE!</v>
      </c>
    </row>
    <row r="34" spans="1:10" ht="14.25">
      <c r="A34" s="6" t="s">
        <v>346</v>
      </c>
      <c r="B34" s="5" t="s">
        <v>321</v>
      </c>
      <c r="C34" s="8" t="s">
        <v>333</v>
      </c>
      <c r="D34" s="8" t="s">
        <v>333</v>
      </c>
      <c r="E34" s="8" t="s">
        <v>333</v>
      </c>
      <c r="F34" s="8" t="s">
        <v>333</v>
      </c>
      <c r="G34" s="11">
        <f t="shared" si="0"/>
        <v>0</v>
      </c>
      <c r="H34" s="12" t="e">
        <f t="shared" si="1"/>
        <v>#VALUE!</v>
      </c>
      <c r="I34" s="12" t="e">
        <f t="shared" si="2"/>
        <v>#VALUE!</v>
      </c>
      <c r="J34" s="13" t="e">
        <f t="shared" si="3"/>
        <v>#VALUE!</v>
      </c>
    </row>
    <row r="35" spans="1:10" ht="14.25">
      <c r="A35" s="6" t="s">
        <v>347</v>
      </c>
      <c r="B35" s="5" t="s">
        <v>321</v>
      </c>
      <c r="C35" s="7">
        <v>97.687843</v>
      </c>
      <c r="D35" s="7">
        <v>248.301184</v>
      </c>
      <c r="E35" s="7">
        <v>3131.052192</v>
      </c>
      <c r="F35" s="7">
        <v>1100.754467</v>
      </c>
      <c r="G35" s="11">
        <f t="shared" si="0"/>
        <v>3477.041219</v>
      </c>
      <c r="H35" s="12">
        <f t="shared" si="1"/>
        <v>0.07557983158971415</v>
      </c>
      <c r="I35" s="12">
        <f t="shared" si="2"/>
        <v>0.09950673725389621</v>
      </c>
      <c r="J35" s="13">
        <f t="shared" si="3"/>
        <v>0.3165779171627358</v>
      </c>
    </row>
    <row r="36" spans="1:10" ht="14.25">
      <c r="A36" s="6" t="s">
        <v>348</v>
      </c>
      <c r="B36" s="5" t="s">
        <v>321</v>
      </c>
      <c r="C36" s="8">
        <v>0.229612</v>
      </c>
      <c r="D36" s="8">
        <v>14.622961</v>
      </c>
      <c r="E36" s="8">
        <v>2470.35348</v>
      </c>
      <c r="F36" s="8">
        <v>174.06903</v>
      </c>
      <c r="G36" s="11">
        <f t="shared" si="0"/>
        <v>2485.2060530000003</v>
      </c>
      <c r="H36" s="12">
        <f t="shared" si="1"/>
        <v>0.005585196166785577</v>
      </c>
      <c r="I36" s="12">
        <f t="shared" si="2"/>
        <v>0.005976394988283089</v>
      </c>
      <c r="J36" s="13">
        <f t="shared" si="3"/>
        <v>0.07004209159633813</v>
      </c>
    </row>
    <row r="37" spans="1:10" ht="14.25">
      <c r="A37" s="6" t="s">
        <v>349</v>
      </c>
      <c r="B37" s="5" t="s">
        <v>321</v>
      </c>
      <c r="C37" s="7">
        <v>14.526717</v>
      </c>
      <c r="D37" s="7">
        <v>12.680103</v>
      </c>
      <c r="E37" s="7">
        <v>1290.993982</v>
      </c>
      <c r="F37" s="7">
        <v>374.571403</v>
      </c>
      <c r="G37" s="11">
        <f t="shared" si="0"/>
        <v>1318.200802</v>
      </c>
      <c r="H37" s="12">
        <f t="shared" si="1"/>
        <v>0.016072345658581982</v>
      </c>
      <c r="I37" s="12">
        <f t="shared" si="2"/>
        <v>0.02063935931363513</v>
      </c>
      <c r="J37" s="13">
        <f t="shared" si="3"/>
        <v>0.2841535238270929</v>
      </c>
    </row>
    <row r="38" spans="1:10" ht="14.25">
      <c r="A38" s="6" t="s">
        <v>350</v>
      </c>
      <c r="B38" s="5" t="s">
        <v>321</v>
      </c>
      <c r="C38" s="8">
        <v>11.766161</v>
      </c>
      <c r="D38" s="8">
        <v>16.067075</v>
      </c>
      <c r="E38" s="8">
        <v>7707.742914</v>
      </c>
      <c r="F38" s="8" t="s">
        <v>333</v>
      </c>
      <c r="G38" s="11">
        <f t="shared" si="0"/>
        <v>7735.576150000001</v>
      </c>
      <c r="H38" s="12" t="e">
        <f t="shared" si="1"/>
        <v>#VALUE!</v>
      </c>
      <c r="I38" s="12">
        <f t="shared" si="2"/>
        <v>0.0035980818313061267</v>
      </c>
      <c r="J38" s="13" t="e">
        <f t="shared" si="3"/>
        <v>#VALUE!</v>
      </c>
    </row>
    <row r="39" spans="1:10" ht="14.25">
      <c r="A39" s="6" t="s">
        <v>351</v>
      </c>
      <c r="B39" s="5" t="s">
        <v>321</v>
      </c>
      <c r="C39" s="7">
        <v>216.705466</v>
      </c>
      <c r="D39" s="7" t="s">
        <v>333</v>
      </c>
      <c r="E39" s="7" t="s">
        <v>333</v>
      </c>
      <c r="F39" s="7">
        <v>31050.011916</v>
      </c>
      <c r="G39" s="11">
        <f t="shared" si="0"/>
        <v>216.705466</v>
      </c>
      <c r="H39" s="12" t="e">
        <f t="shared" si="1"/>
        <v>#VALUE!</v>
      </c>
      <c r="I39" s="12" t="e">
        <f t="shared" si="2"/>
        <v>#VALUE!</v>
      </c>
      <c r="J39" s="13">
        <f t="shared" si="3"/>
        <v>143.28208922981204</v>
      </c>
    </row>
    <row r="40" spans="1:10" ht="14.25">
      <c r="A40" s="6" t="s">
        <v>352</v>
      </c>
      <c r="B40" s="5" t="s">
        <v>321</v>
      </c>
      <c r="C40" s="8">
        <v>128.257204</v>
      </c>
      <c r="D40" s="8">
        <v>216.085056</v>
      </c>
      <c r="E40" s="8">
        <v>12355.202734</v>
      </c>
      <c r="F40" s="8">
        <v>4118.718361</v>
      </c>
      <c r="G40" s="11">
        <f t="shared" si="0"/>
        <v>12699.544994</v>
      </c>
      <c r="H40" s="12">
        <f t="shared" si="1"/>
        <v>0.02047430538644934</v>
      </c>
      <c r="I40" s="12">
        <f t="shared" si="2"/>
        <v>0.027114535218599346</v>
      </c>
      <c r="J40" s="13">
        <f t="shared" si="3"/>
        <v>0.3243201518594502</v>
      </c>
    </row>
    <row r="41" ht="14.25">
      <c r="A41" s="9" t="s">
        <v>367</v>
      </c>
    </row>
  </sheetData>
  <sheetProtection/>
  <mergeCells count="13">
    <mergeCell ref="A9:B9"/>
    <mergeCell ref="A6:B6"/>
    <mergeCell ref="C6:F6"/>
    <mergeCell ref="A7:B7"/>
    <mergeCell ref="C7:F7"/>
    <mergeCell ref="A8:B8"/>
    <mergeCell ref="C8:F8"/>
    <mergeCell ref="A3:B3"/>
    <mergeCell ref="C3:F3"/>
    <mergeCell ref="A4:B4"/>
    <mergeCell ref="C4:F4"/>
    <mergeCell ref="A5:B5"/>
    <mergeCell ref="C5:F5"/>
  </mergeCells>
  <hyperlinks>
    <hyperlink ref="A2" r:id="rId1" tooltip="Click once to display linked information. Click and hold to select this cell." display="http://stats.oecd.org/OECDStat_Metadata/ShowMetadata.ashx?Dataset=RIOMARKERS&amp;ShowOnWeb=true&amp;Lang=en"/>
    <hyperlink ref="A41" r:id="rId2" tooltip="Click once to display linked information. Click and hold to select this cell." display="http://stats.oecd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Yibin Xiang</dc:creator>
  <cp:keywords/>
  <dc:description/>
  <cp:lastModifiedBy>Yibin Xiang</cp:lastModifiedBy>
  <dcterms:created xsi:type="dcterms:W3CDTF">2016-01-04T16:57:45Z</dcterms:created>
  <dcterms:modified xsi:type="dcterms:W3CDTF">2016-11-17T22:02:47Z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