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codeName="ThisWorkbook" autoCompressPictures="0"/>
  <bookViews>
    <workbookView xWindow="-1230" yWindow="6645" windowWidth="15600" windowHeight="1170" tabRatio="915" activeTab="2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24519"/>
</workbook>
</file>

<file path=xl/calcChain.xml><?xml version="1.0" encoding="utf-8"?>
<calcChain xmlns="http://schemas.openxmlformats.org/spreadsheetml/2006/main">
  <c r="O14" i="34"/>
  <c r="O12"/>
  <c r="O13"/>
  <c r="J14"/>
  <c r="J11"/>
  <c r="J12"/>
  <c r="J13"/>
  <c r="K13" s="1"/>
  <c r="E13"/>
  <c r="E12"/>
  <c r="E11"/>
  <c r="E10"/>
  <c r="A15"/>
  <c r="A16"/>
  <c r="A17"/>
  <c r="A18"/>
  <c r="A19"/>
  <c r="P19" l="1"/>
  <c r="K19"/>
  <c r="F19"/>
  <c r="P18"/>
  <c r="K18"/>
  <c r="F18"/>
  <c r="P17"/>
  <c r="K17"/>
  <c r="F17"/>
  <c r="P16"/>
  <c r="K16"/>
  <c r="F16"/>
  <c r="K15"/>
  <c r="F15"/>
  <c r="P14"/>
  <c r="K14"/>
  <c r="P13"/>
  <c r="F13"/>
  <c r="P12"/>
  <c r="K12"/>
  <c r="F12"/>
  <c r="P11"/>
  <c r="K11"/>
  <c r="P9"/>
  <c r="K9"/>
  <c r="N8"/>
  <c r="M8"/>
  <c r="L8"/>
  <c r="I8"/>
  <c r="H8"/>
  <c r="G8"/>
  <c r="D8"/>
  <c r="C8"/>
  <c r="B8"/>
  <c r="O19"/>
  <c r="J19"/>
  <c r="E19"/>
  <c r="O18"/>
  <c r="J18"/>
  <c r="E18"/>
  <c r="O17"/>
  <c r="J17"/>
  <c r="E17"/>
  <c r="I5" i="52"/>
  <c r="H5"/>
  <c r="G5"/>
  <c r="F5"/>
  <c r="E5"/>
  <c r="D5"/>
  <c r="C15"/>
  <c r="J15" s="1"/>
  <c r="C14"/>
  <c r="J14" s="1"/>
  <c r="C13"/>
  <c r="J13" s="1"/>
  <c r="B7" i="48" l="1"/>
  <c r="B6"/>
  <c r="H4" i="34"/>
  <c r="M4" s="1"/>
  <c r="K4"/>
  <c r="P4" s="1"/>
  <c r="I4"/>
  <c r="N4" s="1"/>
  <c r="B5" i="48"/>
  <c r="G4" i="34"/>
  <c r="L4" s="1"/>
  <c r="C10" i="52" l="1"/>
  <c r="N7" i="34"/>
  <c r="M7"/>
  <c r="L7"/>
  <c r="I7"/>
  <c r="H7"/>
  <c r="G7"/>
  <c r="D7"/>
  <c r="C7"/>
  <c r="B7"/>
  <c r="C8" i="52" l="1"/>
  <c r="C6"/>
  <c r="O16" i="34" l="1"/>
  <c r="J15"/>
  <c r="J16"/>
  <c r="I4" i="52"/>
  <c r="H4"/>
  <c r="J7" i="34" s="1"/>
  <c r="K7" s="1"/>
  <c r="G4" i="52"/>
  <c r="F4"/>
  <c r="E4"/>
  <c r="D4"/>
  <c r="J10"/>
  <c r="C11"/>
  <c r="C12"/>
  <c r="E16" i="34" s="1"/>
  <c r="C9" i="52"/>
  <c r="J9" s="1"/>
  <c r="C7"/>
  <c r="J7" s="1"/>
  <c r="J6"/>
  <c r="J11" l="1"/>
  <c r="E14" i="34"/>
  <c r="F14" s="1"/>
  <c r="J12" i="52"/>
  <c r="C4"/>
  <c r="C5"/>
  <c r="J5" s="1"/>
  <c r="J4" l="1"/>
  <c r="E7" i="34"/>
  <c r="F7" s="1"/>
  <c r="F3" i="52"/>
  <c r="H3"/>
  <c r="I3"/>
  <c r="D3"/>
  <c r="A6" i="34" l="1"/>
  <c r="A7"/>
  <c r="A8"/>
  <c r="L6"/>
  <c r="M6"/>
  <c r="M5" s="1"/>
  <c r="E6" i="48" s="1"/>
  <c r="I6" i="34"/>
  <c r="O11"/>
  <c r="O9"/>
  <c r="J9"/>
  <c r="J8"/>
  <c r="K8" s="1"/>
  <c r="G3" i="52"/>
  <c r="E3"/>
  <c r="A13" i="34"/>
  <c r="A14"/>
  <c r="A11"/>
  <c r="A12"/>
  <c r="A9"/>
  <c r="C3" i="52" l="1"/>
  <c r="J3" s="1"/>
  <c r="H6" i="34"/>
  <c r="H5" s="1"/>
  <c r="D6" i="48" s="1"/>
  <c r="O8" i="34"/>
  <c r="P8" s="1"/>
  <c r="C6"/>
  <c r="L5"/>
  <c r="E5" i="48" s="1"/>
  <c r="I5" i="34"/>
  <c r="D7" i="48" s="1"/>
  <c r="D6" i="34"/>
  <c r="O7"/>
  <c r="P7" s="1"/>
  <c r="G6"/>
  <c r="B6"/>
  <c r="N6" l="1"/>
  <c r="O6"/>
  <c r="O5" s="1"/>
  <c r="N5" l="1"/>
  <c r="E7" i="48" s="1"/>
  <c r="P6" i="34"/>
  <c r="G5"/>
  <c r="D5" i="48" s="1"/>
  <c r="F11" i="34"/>
  <c r="E9" l="1"/>
  <c r="F9" s="1"/>
  <c r="E8" l="1"/>
  <c r="F8" s="1"/>
  <c r="J6" l="1"/>
  <c r="J5" l="1"/>
  <c r="K6"/>
  <c r="D4" i="48"/>
  <c r="E4" s="1"/>
  <c r="E6" i="34" l="1"/>
  <c r="E5" l="1"/>
  <c r="F6"/>
  <c r="C5"/>
  <c r="C6" i="48" s="1"/>
  <c r="D5" i="34"/>
  <c r="C7" i="48" s="1"/>
  <c r="B5" i="34"/>
  <c r="C5" i="48" s="1"/>
  <c r="E8" l="1"/>
  <c r="C8" l="1"/>
  <c r="F5" l="1"/>
  <c r="F6" l="1"/>
  <c r="F7" l="1"/>
  <c r="D8"/>
  <c r="F8" l="1"/>
  <c r="G8" l="1"/>
  <c r="G5"/>
  <c r="G6"/>
  <c r="G7"/>
  <c r="J8" i="52" l="1"/>
</calcChain>
</file>

<file path=xl/sharedStrings.xml><?xml version="1.0" encoding="utf-8"?>
<sst xmlns="http://schemas.openxmlformats.org/spreadsheetml/2006/main" count="33" uniqueCount="29">
  <si>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</si>
  <si>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</si>
  <si>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</si>
  <si>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</si>
  <si>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</si>
  <si>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</si>
  <si>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</si>
  <si>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</si>
  <si>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</si>
  <si>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</si>
  <si>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</si>
  <si>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</si>
  <si>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</si>
  <si>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</si>
  <si>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</si>
  <si>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</si>
  <si>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</si>
  <si>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</si>
  <si>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</si>
  <si>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</si>
  <si>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</si>
  <si>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</si>
  <si>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 xml:space="preserve">Acción 1.1.1 Implementación del Programa Nacional de Restauración. </t>
  </si>
  <si>
    <t>Socializar el programa nacional de restauración con los actores estratégicos (talleres regionales)</t>
  </si>
  <si>
    <t>Desarrollo de proyectos piloto (4 experiencies)</t>
  </si>
  <si>
    <t>Evaluación de proyectos piloto</t>
  </si>
  <si>
    <t>Ejecución del progama a nivel nacional</t>
  </si>
  <si>
    <t>Auditorias periódicas</t>
  </si>
  <si>
    <t xml:space="preserve">Elaboración de proyectos y selección de áreas de ejecución </t>
  </si>
</sst>
</file>

<file path=xl/styles.xml><?xml version="1.0" encoding="utf-8"?>
<styleSheet xmlns="http://schemas.openxmlformats.org/spreadsheetml/2006/main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0" fontId="8" fillId="0" borderId="0" xfId="0" applyFont="1" applyAlignment="1" applyProtection="1">
      <alignment vertical="center"/>
      <protection locked="0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are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rcentual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31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GT"/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GT"/>
        </a:p>
      </c:txPr>
    </c:title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41000</c:v>
                </c:pt>
                <c:pt idx="1">
                  <c:v>7500</c:v>
                </c:pt>
                <c:pt idx="2">
                  <c:v>8500</c:v>
                </c:pt>
              </c:numCache>
            </c:numRef>
          </c:val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320000</c:v>
                </c:pt>
                <c:pt idx="1">
                  <c:v>40000</c:v>
                </c:pt>
                <c:pt idx="2">
                  <c:v>25000</c:v>
                </c:pt>
              </c:numCache>
            </c:numRef>
          </c:val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110000</c:v>
                </c:pt>
                <c:pt idx="1">
                  <c:v>9000</c:v>
                </c:pt>
                <c:pt idx="2">
                  <c:v>6000</c:v>
                </c:pt>
              </c:numCache>
            </c:numRef>
          </c:val>
        </c:ser>
        <c:dLbls/>
        <c:marker val="1"/>
        <c:axId val="77089792"/>
        <c:axId val="771161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77089792"/>
        <c:scaling>
          <c:orientation val="minMax"/>
        </c:scaling>
        <c:axPos val="b"/>
        <c:numFmt formatCode="General" sourceLinked="1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77116160"/>
        <c:crosses val="autoZero"/>
        <c:lblOffset val="100"/>
        <c:baseTimeUnit val="days"/>
        <c:majorUnit val="1"/>
      </c:dateAx>
      <c:valAx>
        <c:axId val="7711616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7708979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G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3">
    <tabColor theme="8" tint="-0.499984740745262"/>
  </sheetPr>
  <dimension ref="A1:J15"/>
  <sheetViews>
    <sheetView showRuler="0" zoomScale="95" zoomScaleNormal="95" zoomScalePageLayoutView="125" workbookViewId="0">
      <pane ySplit="2" topLeftCell="A6" activePane="bottomLeft" state="frozen"/>
      <selection pane="bottomLeft" activeCell="D8" sqref="D8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0" t="s">
        <v>3</v>
      </c>
      <c r="B1" s="61"/>
      <c r="C1" s="62"/>
      <c r="D1" s="62"/>
      <c r="E1" s="62"/>
      <c r="F1" s="62"/>
      <c r="G1" s="62"/>
      <c r="H1" s="62"/>
      <c r="I1" s="62"/>
      <c r="J1" s="63"/>
    </row>
    <row r="2" spans="1:10" s="4" customFormat="1" ht="39" customHeight="1">
      <c r="A2" s="64"/>
      <c r="B2" s="65" t="s">
        <v>8</v>
      </c>
      <c r="C2" s="38">
        <v>2016</v>
      </c>
      <c r="D2" s="66" t="s">
        <v>4</v>
      </c>
      <c r="E2" s="66" t="s">
        <v>5</v>
      </c>
      <c r="F2" s="66" t="s">
        <v>6</v>
      </c>
      <c r="G2" s="66" t="s">
        <v>7</v>
      </c>
      <c r="H2" s="38">
        <v>2017</v>
      </c>
      <c r="I2" s="38">
        <v>2018</v>
      </c>
      <c r="J2" s="38" t="s">
        <v>2</v>
      </c>
    </row>
    <row r="3" spans="1:10" s="4" customFormat="1" ht="44.25" customHeight="1">
      <c r="A3" s="76" t="s">
        <v>20</v>
      </c>
      <c r="B3" s="77"/>
      <c r="C3" s="42">
        <f>SUM(D3:G3)</f>
        <v>471000</v>
      </c>
      <c r="D3" s="67">
        <f>D4</f>
        <v>117000</v>
      </c>
      <c r="E3" s="67">
        <f t="shared" ref="E3:I4" si="0">E4</f>
        <v>117000</v>
      </c>
      <c r="F3" s="67">
        <f t="shared" si="0"/>
        <v>117000</v>
      </c>
      <c r="G3" s="67">
        <f t="shared" si="0"/>
        <v>120000</v>
      </c>
      <c r="H3" s="39">
        <f t="shared" si="0"/>
        <v>56500</v>
      </c>
      <c r="I3" s="39">
        <f t="shared" si="0"/>
        <v>39500</v>
      </c>
      <c r="J3" s="42">
        <f>C3+H3+I3</f>
        <v>567000</v>
      </c>
    </row>
    <row r="4" spans="1:10" s="2" customFormat="1" ht="54" customHeight="1">
      <c r="A4" s="78" t="s">
        <v>21</v>
      </c>
      <c r="B4" s="79"/>
      <c r="C4" s="43">
        <f t="shared" ref="C4:C12" si="1">SUM(D4:G4)</f>
        <v>471000</v>
      </c>
      <c r="D4" s="37">
        <f>D5</f>
        <v>117000</v>
      </c>
      <c r="E4" s="26">
        <f t="shared" si="0"/>
        <v>117000</v>
      </c>
      <c r="F4" s="26">
        <f t="shared" si="0"/>
        <v>117000</v>
      </c>
      <c r="G4" s="41">
        <f t="shared" si="0"/>
        <v>120000</v>
      </c>
      <c r="H4" s="40">
        <f t="shared" si="0"/>
        <v>56500</v>
      </c>
      <c r="I4" s="40">
        <f t="shared" si="0"/>
        <v>39500</v>
      </c>
      <c r="J4" s="43">
        <f>C4+H4+I4</f>
        <v>567000</v>
      </c>
    </row>
    <row r="5" spans="1:10" s="2" customFormat="1" ht="35.25" customHeight="1">
      <c r="A5" s="80" t="s">
        <v>22</v>
      </c>
      <c r="B5" s="81"/>
      <c r="C5" s="44">
        <f t="shared" si="1"/>
        <v>471000</v>
      </c>
      <c r="D5" s="45">
        <f t="shared" ref="D5:I5" si="2">SUM(D6:D15)</f>
        <v>117000</v>
      </c>
      <c r="E5" s="46">
        <f t="shared" si="2"/>
        <v>117000</v>
      </c>
      <c r="F5" s="46">
        <f t="shared" si="2"/>
        <v>117000</v>
      </c>
      <c r="G5" s="47">
        <f t="shared" si="2"/>
        <v>120000</v>
      </c>
      <c r="H5" s="48">
        <f t="shared" si="2"/>
        <v>56500</v>
      </c>
      <c r="I5" s="48">
        <f t="shared" si="2"/>
        <v>39500</v>
      </c>
      <c r="J5" s="44">
        <f t="shared" ref="J5:J12" si="3">C5+H5+I5</f>
        <v>567000</v>
      </c>
    </row>
    <row r="6" spans="1:10" s="5" customFormat="1" ht="25.5">
      <c r="A6" s="68"/>
      <c r="B6" s="58" t="s">
        <v>23</v>
      </c>
      <c r="C6" s="54">
        <f t="shared" si="1"/>
        <v>32000</v>
      </c>
      <c r="D6" s="49">
        <v>8000</v>
      </c>
      <c r="E6" s="49">
        <v>8000</v>
      </c>
      <c r="F6" s="49">
        <v>8000</v>
      </c>
      <c r="G6" s="49">
        <v>8000</v>
      </c>
      <c r="H6" s="52">
        <v>0</v>
      </c>
      <c r="I6" s="52">
        <v>0</v>
      </c>
      <c r="J6" s="54">
        <f t="shared" si="3"/>
        <v>32000</v>
      </c>
    </row>
    <row r="7" spans="1:10" s="5" customFormat="1">
      <c r="A7" s="68"/>
      <c r="B7" s="89" t="s">
        <v>28</v>
      </c>
      <c r="C7" s="54">
        <f t="shared" si="1"/>
        <v>10000</v>
      </c>
      <c r="D7" s="49">
        <v>2500</v>
      </c>
      <c r="E7" s="50">
        <v>2500</v>
      </c>
      <c r="F7" s="50">
        <v>2500</v>
      </c>
      <c r="G7" s="69">
        <v>2500</v>
      </c>
      <c r="H7" s="52">
        <v>0</v>
      </c>
      <c r="I7" s="52">
        <v>0</v>
      </c>
      <c r="J7" s="54">
        <f t="shared" si="3"/>
        <v>10000</v>
      </c>
    </row>
    <row r="8" spans="1:10" s="5" customFormat="1">
      <c r="A8" s="68"/>
      <c r="B8" s="58" t="s">
        <v>24</v>
      </c>
      <c r="C8" s="54">
        <f t="shared" si="1"/>
        <v>120000</v>
      </c>
      <c r="D8" s="49">
        <v>30000</v>
      </c>
      <c r="E8" s="50">
        <v>30000</v>
      </c>
      <c r="F8" s="50">
        <v>30000</v>
      </c>
      <c r="G8" s="51">
        <v>30000</v>
      </c>
      <c r="H8" s="52">
        <v>20000</v>
      </c>
      <c r="I8" s="52">
        <v>0</v>
      </c>
      <c r="J8" s="54">
        <f t="shared" si="3"/>
        <v>140000</v>
      </c>
    </row>
    <row r="9" spans="1:10" s="5" customFormat="1">
      <c r="A9" s="68"/>
      <c r="B9" s="58" t="s">
        <v>25</v>
      </c>
      <c r="C9" s="54">
        <f t="shared" si="1"/>
        <v>6000</v>
      </c>
      <c r="D9" s="49">
        <v>1500</v>
      </c>
      <c r="E9" s="50">
        <v>1500</v>
      </c>
      <c r="F9" s="50">
        <v>1500</v>
      </c>
      <c r="G9" s="51">
        <v>1500</v>
      </c>
      <c r="H9" s="52">
        <v>1500</v>
      </c>
      <c r="I9" s="52">
        <v>1500</v>
      </c>
      <c r="J9" s="54">
        <f t="shared" si="3"/>
        <v>9000</v>
      </c>
    </row>
    <row r="10" spans="1:10" s="5" customFormat="1">
      <c r="A10" s="68"/>
      <c r="B10" s="58" t="s">
        <v>26</v>
      </c>
      <c r="C10" s="54">
        <f t="shared" si="1"/>
        <v>300000</v>
      </c>
      <c r="D10" s="49">
        <v>75000</v>
      </c>
      <c r="E10" s="49">
        <v>75000</v>
      </c>
      <c r="F10" s="49">
        <v>75000</v>
      </c>
      <c r="G10" s="49">
        <v>75000</v>
      </c>
      <c r="H10" s="52">
        <v>35000</v>
      </c>
      <c r="I10" s="52">
        <v>35000</v>
      </c>
      <c r="J10" s="54">
        <f t="shared" si="3"/>
        <v>370000</v>
      </c>
    </row>
    <row r="11" spans="1:10" s="5" customFormat="1">
      <c r="A11" s="68"/>
      <c r="B11" s="58" t="s">
        <v>27</v>
      </c>
      <c r="C11" s="54">
        <f t="shared" si="1"/>
        <v>3000</v>
      </c>
      <c r="D11" s="49"/>
      <c r="E11" s="49"/>
      <c r="F11" s="49"/>
      <c r="G11" s="49">
        <v>3000</v>
      </c>
      <c r="H11" s="52">
        <v>0</v>
      </c>
      <c r="I11" s="52">
        <v>3000</v>
      </c>
      <c r="J11" s="54">
        <f t="shared" si="3"/>
        <v>6000</v>
      </c>
    </row>
    <row r="12" spans="1:10" s="5" customFormat="1">
      <c r="A12" s="68"/>
      <c r="B12" s="89"/>
      <c r="C12" s="54">
        <f t="shared" si="1"/>
        <v>0</v>
      </c>
      <c r="D12" s="49"/>
      <c r="E12" s="50"/>
      <c r="F12" s="50"/>
      <c r="G12" s="51"/>
      <c r="H12" s="52"/>
      <c r="I12" s="52"/>
      <c r="J12" s="54">
        <f t="shared" si="3"/>
        <v>0</v>
      </c>
    </row>
    <row r="13" spans="1:10" s="5" customFormat="1">
      <c r="A13" s="68"/>
      <c r="B13" s="89"/>
      <c r="C13" s="54">
        <f t="shared" ref="C13:C15" si="4">SUM(D13:G13)</f>
        <v>0</v>
      </c>
      <c r="D13" s="49"/>
      <c r="E13" s="50"/>
      <c r="F13" s="50"/>
      <c r="G13" s="51"/>
      <c r="H13" s="52"/>
      <c r="I13" s="52"/>
      <c r="J13" s="54">
        <f t="shared" ref="J13:J15" si="5">C13+H13+I13</f>
        <v>0</v>
      </c>
    </row>
    <row r="14" spans="1:10" s="5" customFormat="1">
      <c r="A14" s="68"/>
      <c r="B14" s="89"/>
      <c r="C14" s="54">
        <f t="shared" si="4"/>
        <v>0</v>
      </c>
      <c r="D14" s="49"/>
      <c r="E14" s="50"/>
      <c r="F14" s="50"/>
      <c r="G14" s="51"/>
      <c r="H14" s="52"/>
      <c r="I14" s="52"/>
      <c r="J14" s="54">
        <f t="shared" si="5"/>
        <v>0</v>
      </c>
    </row>
    <row r="15" spans="1:10" s="5" customFormat="1" ht="13.5" thickBot="1">
      <c r="A15" s="70"/>
      <c r="B15" s="71"/>
      <c r="C15" s="72">
        <f t="shared" si="4"/>
        <v>0</v>
      </c>
      <c r="D15" s="73"/>
      <c r="E15" s="74"/>
      <c r="F15" s="74"/>
      <c r="G15" s="75"/>
      <c r="H15" s="53"/>
      <c r="I15" s="53"/>
      <c r="J15" s="72">
        <f t="shared" si="5"/>
        <v>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13:G15 H12:I15 G9:G12 D6:F12 G6:I11">
    <cfRule type="expression" dxfId="30" priority="47">
      <formula>D6&lt;&gt;""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5">
    <tabColor rgb="FFFF0000"/>
  </sheetPr>
  <dimension ref="A1:P19"/>
  <sheetViews>
    <sheetView zoomScale="80" zoomScaleNormal="80" workbookViewId="0">
      <pane xSplit="1" ySplit="4" topLeftCell="D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O11" sqref="O11"/>
    </sheetView>
  </sheetViews>
  <sheetFormatPr baseColWidth="10" defaultColWidth="12" defaultRowHeight="12.75" outlineLevelRow="1"/>
  <cols>
    <col min="1" max="1" width="48.1640625" style="4" bestFit="1" customWidth="1"/>
    <col min="2" max="2" width="18.33203125" style="3" customWidth="1"/>
    <col min="3" max="3" width="26.83203125" style="3" bestFit="1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59" t="s">
        <v>19</v>
      </c>
      <c r="B2" s="27"/>
      <c r="E2" s="21"/>
      <c r="J2" s="21"/>
      <c r="O2" s="21"/>
    </row>
    <row r="3" spans="1:16">
      <c r="A3" s="6"/>
      <c r="B3" s="82">
        <v>2016</v>
      </c>
      <c r="C3" s="83"/>
      <c r="D3" s="83"/>
      <c r="E3" s="84"/>
      <c r="G3" s="82">
        <v>2017</v>
      </c>
      <c r="H3" s="83"/>
      <c r="I3" s="83"/>
      <c r="J3" s="84"/>
      <c r="L3" s="82">
        <v>2018</v>
      </c>
      <c r="M3" s="83"/>
      <c r="N3" s="83"/>
      <c r="O3" s="84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41000</v>
      </c>
      <c r="C5" s="30">
        <f t="shared" ref="C5" si="0">C6</f>
        <v>320000</v>
      </c>
      <c r="D5" s="30">
        <f>D6</f>
        <v>110000</v>
      </c>
      <c r="E5" s="30">
        <f t="shared" ref="E5" si="1">E6</f>
        <v>471000</v>
      </c>
      <c r="F5" s="31"/>
      <c r="G5" s="30">
        <f>G6</f>
        <v>7500</v>
      </c>
      <c r="H5" s="30">
        <f t="shared" ref="H5" si="2">H6</f>
        <v>40000</v>
      </c>
      <c r="I5" s="30">
        <f t="shared" ref="I5" si="3">I6</f>
        <v>9000</v>
      </c>
      <c r="J5" s="30">
        <f t="shared" ref="J5" si="4">J6</f>
        <v>56500</v>
      </c>
      <c r="K5" s="31"/>
      <c r="L5" s="30">
        <f>L6</f>
        <v>8500</v>
      </c>
      <c r="M5" s="30">
        <f t="shared" ref="M5" si="5">M6</f>
        <v>25000</v>
      </c>
      <c r="N5" s="30">
        <f t="shared" ref="N5" si="6">N6</f>
        <v>6000</v>
      </c>
      <c r="O5" s="30">
        <f t="shared" ref="O5" si="7">O6</f>
        <v>39500</v>
      </c>
      <c r="P5" s="31"/>
    </row>
    <row r="6" spans="1:16" s="17" customFormat="1" ht="49.5">
      <c r="A6" s="32" t="str">
        <f>'Planificación de gastos'!A3</f>
        <v>Programa 1 RESTAURACIÓN DE LA DIVERSIDAD BIOLÓGICA Y SUS SERVICIOS ECOSISTÉMICOS</v>
      </c>
      <c r="B6" s="33">
        <f>B7</f>
        <v>41000</v>
      </c>
      <c r="C6" s="33">
        <f>C7</f>
        <v>320000</v>
      </c>
      <c r="D6" s="33">
        <f>D7</f>
        <v>110000</v>
      </c>
      <c r="E6" s="33">
        <f>'Planificación de gastos'!C3</f>
        <v>471000</v>
      </c>
      <c r="F6" s="24">
        <f t="shared" ref="F6:F19" si="8">IF((B6+C6+D6)=0,0,E6-SUM(B6:D6))</f>
        <v>0</v>
      </c>
      <c r="G6" s="33">
        <f>G7</f>
        <v>7500</v>
      </c>
      <c r="H6" s="33">
        <f>H7</f>
        <v>40000</v>
      </c>
      <c r="I6" s="33">
        <f>I7</f>
        <v>9000</v>
      </c>
      <c r="J6" s="33">
        <f>'Planificación de gastos'!H3</f>
        <v>56500</v>
      </c>
      <c r="K6" s="24">
        <f t="shared" ref="K6:K19" si="9">IF((G6+H6+I6)=0,0,J6-SUM(G6:I6))</f>
        <v>0</v>
      </c>
      <c r="L6" s="33">
        <f>L7</f>
        <v>8500</v>
      </c>
      <c r="M6" s="33">
        <f>M7</f>
        <v>25000</v>
      </c>
      <c r="N6" s="33">
        <f>N7</f>
        <v>6000</v>
      </c>
      <c r="O6" s="33">
        <f>'Planificación de gastos'!I3</f>
        <v>39500</v>
      </c>
      <c r="P6" s="24">
        <f t="shared" ref="P6:P19" si="10">IF((L6+M6+N6)=0,0,O6-SUM(L6:N6))</f>
        <v>0</v>
      </c>
    </row>
    <row r="7" spans="1:16" s="17" customFormat="1" ht="82.5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41000</v>
      </c>
      <c r="C7" s="35">
        <f t="shared" ref="C7" si="11">C8</f>
        <v>320000</v>
      </c>
      <c r="D7" s="35">
        <f>D8</f>
        <v>110000</v>
      </c>
      <c r="E7" s="35">
        <f>'Planificación de gastos'!C4</f>
        <v>471000</v>
      </c>
      <c r="F7" s="24">
        <f t="shared" si="8"/>
        <v>0</v>
      </c>
      <c r="G7" s="35">
        <f>G8</f>
        <v>7500</v>
      </c>
      <c r="H7" s="35">
        <f t="shared" ref="H7" si="12">H8</f>
        <v>40000</v>
      </c>
      <c r="I7" s="35">
        <f>I8</f>
        <v>9000</v>
      </c>
      <c r="J7" s="35">
        <f>'Planificación de gastos'!H4</f>
        <v>56500</v>
      </c>
      <c r="K7" s="24">
        <f t="shared" si="9"/>
        <v>0</v>
      </c>
      <c r="L7" s="35">
        <f>L8</f>
        <v>8500</v>
      </c>
      <c r="M7" s="35">
        <f t="shared" ref="M7" si="13">M8</f>
        <v>25000</v>
      </c>
      <c r="N7" s="35">
        <f>N8</f>
        <v>6000</v>
      </c>
      <c r="O7" s="35">
        <f>'Planificación de gastos'!I4</f>
        <v>39500</v>
      </c>
      <c r="P7" s="24">
        <f t="shared" si="10"/>
        <v>0</v>
      </c>
    </row>
    <row r="8" spans="1:16" s="17" customFormat="1" ht="25.5">
      <c r="A8" s="20" t="str">
        <f>'Planificación de gastos'!A5</f>
        <v xml:space="preserve">Acción 1.1.1 Implementación del Programa Nacional de Restauración. </v>
      </c>
      <c r="B8" s="18">
        <f>SUM(B9:B19)</f>
        <v>41000</v>
      </c>
      <c r="C8" s="18">
        <f>SUM(C9:C19)</f>
        <v>320000</v>
      </c>
      <c r="D8" s="18">
        <f>SUM(D9:D19)</f>
        <v>110000</v>
      </c>
      <c r="E8" s="18">
        <f>'Planificación de gastos'!C5</f>
        <v>471000</v>
      </c>
      <c r="F8" s="24">
        <f t="shared" si="8"/>
        <v>0</v>
      </c>
      <c r="G8" s="18">
        <f>SUM(G9:G19)</f>
        <v>7500</v>
      </c>
      <c r="H8" s="18">
        <f>SUM(H9:H19)</f>
        <v>40000</v>
      </c>
      <c r="I8" s="18">
        <f>SUM(I9:I19)</f>
        <v>9000</v>
      </c>
      <c r="J8" s="18">
        <f>'Planificación de gastos'!H5</f>
        <v>56500</v>
      </c>
      <c r="K8" s="24">
        <f t="shared" si="9"/>
        <v>0</v>
      </c>
      <c r="L8" s="18">
        <f>SUM(L9:L19)</f>
        <v>8500</v>
      </c>
      <c r="M8" s="18">
        <f>SUM(M9:M19)</f>
        <v>25000</v>
      </c>
      <c r="N8" s="18">
        <f>SUM(N9:N19)</f>
        <v>6000</v>
      </c>
      <c r="O8" s="18">
        <f>'Planificación de gastos'!I5</f>
        <v>39500</v>
      </c>
      <c r="P8" s="24">
        <f t="shared" si="10"/>
        <v>0</v>
      </c>
    </row>
    <row r="9" spans="1:16" s="17" customFormat="1" ht="33.75" customHeight="1">
      <c r="A9" s="23" t="str">
        <f>'Planificación de gastos'!B6</f>
        <v>Socializar el programa nacional de restauración con los actores estratégicos (talleres regionales)</v>
      </c>
      <c r="B9" s="28">
        <v>4000</v>
      </c>
      <c r="C9" s="28">
        <v>28000</v>
      </c>
      <c r="D9" s="28"/>
      <c r="E9" s="19">
        <f>'Planificación de gastos'!C6</f>
        <v>32000</v>
      </c>
      <c r="F9" s="24">
        <f t="shared" si="8"/>
        <v>0</v>
      </c>
      <c r="G9" s="28">
        <v>0</v>
      </c>
      <c r="H9" s="28">
        <v>0</v>
      </c>
      <c r="I9" s="28">
        <v>0</v>
      </c>
      <c r="J9" s="19">
        <f>'Planificación de gastos'!H6</f>
        <v>0</v>
      </c>
      <c r="K9" s="24">
        <f t="shared" si="9"/>
        <v>0</v>
      </c>
      <c r="L9" s="28">
        <v>0</v>
      </c>
      <c r="M9" s="28">
        <v>0</v>
      </c>
      <c r="N9" s="28">
        <v>0</v>
      </c>
      <c r="O9" s="19">
        <f>'Planificación de gastos'!I6</f>
        <v>0</v>
      </c>
      <c r="P9" s="24">
        <f t="shared" si="10"/>
        <v>0</v>
      </c>
    </row>
    <row r="10" spans="1:16" s="17" customFormat="1" ht="33.75" customHeight="1">
      <c r="A10" s="89" t="s">
        <v>28</v>
      </c>
      <c r="B10" s="28">
        <v>4000</v>
      </c>
      <c r="C10" s="28">
        <v>6000</v>
      </c>
      <c r="D10" s="28"/>
      <c r="E10" s="19">
        <f>'Planificación de gastos'!C7</f>
        <v>10000</v>
      </c>
      <c r="F10" s="24"/>
      <c r="G10" s="28">
        <v>0</v>
      </c>
      <c r="H10" s="28">
        <v>0</v>
      </c>
      <c r="I10" s="28">
        <v>0</v>
      </c>
      <c r="J10" s="19"/>
      <c r="K10" s="24"/>
      <c r="L10" s="28">
        <v>0</v>
      </c>
      <c r="M10" s="28">
        <v>0</v>
      </c>
      <c r="N10" s="28">
        <v>0</v>
      </c>
      <c r="O10" s="19"/>
      <c r="P10" s="24"/>
    </row>
    <row r="11" spans="1:16" s="17" customFormat="1" ht="22.5" customHeight="1">
      <c r="A11" s="23" t="str">
        <f>'Planificación de gastos'!B8</f>
        <v>Desarrollo de proyectos piloto (4 experiencies)</v>
      </c>
      <c r="B11" s="28">
        <v>8000</v>
      </c>
      <c r="C11" s="28">
        <v>76000</v>
      </c>
      <c r="D11" s="28">
        <v>36000</v>
      </c>
      <c r="E11" s="19">
        <f>'Planificación de gastos'!C8</f>
        <v>120000</v>
      </c>
      <c r="F11" s="24">
        <f t="shared" si="8"/>
        <v>0</v>
      </c>
      <c r="G11" s="28">
        <v>2000</v>
      </c>
      <c r="H11" s="28">
        <v>15000</v>
      </c>
      <c r="I11" s="28">
        <v>3000</v>
      </c>
      <c r="J11" s="19">
        <f>'Planificación de gastos'!H8</f>
        <v>20000</v>
      </c>
      <c r="K11" s="24">
        <f t="shared" si="9"/>
        <v>0</v>
      </c>
      <c r="L11" s="28">
        <v>0</v>
      </c>
      <c r="M11" s="28">
        <v>0</v>
      </c>
      <c r="N11" s="28">
        <v>0</v>
      </c>
      <c r="O11" s="19">
        <f>'Planificación de gastos'!I7</f>
        <v>0</v>
      </c>
      <c r="P11" s="24">
        <f t="shared" si="10"/>
        <v>0</v>
      </c>
    </row>
    <row r="12" spans="1:16" s="17" customFormat="1">
      <c r="A12" s="23" t="str">
        <f>'Planificación de gastos'!B9</f>
        <v>Evaluación de proyectos piloto</v>
      </c>
      <c r="B12" s="28">
        <v>6000</v>
      </c>
      <c r="C12" s="28"/>
      <c r="D12" s="28"/>
      <c r="E12" s="19">
        <f>'Planificación de gastos'!C9</f>
        <v>6000</v>
      </c>
      <c r="F12" s="24">
        <f t="shared" si="8"/>
        <v>0</v>
      </c>
      <c r="G12" s="28">
        <v>1500</v>
      </c>
      <c r="H12" s="28"/>
      <c r="I12" s="28"/>
      <c r="J12" s="19">
        <f>'Planificación de gastos'!H9</f>
        <v>1500</v>
      </c>
      <c r="K12" s="24">
        <f t="shared" si="9"/>
        <v>0</v>
      </c>
      <c r="L12" s="28">
        <v>1500</v>
      </c>
      <c r="M12" s="28">
        <v>0</v>
      </c>
      <c r="N12" s="28">
        <v>0</v>
      </c>
      <c r="O12" s="19">
        <f>'Planificación de gastos'!I9</f>
        <v>1500</v>
      </c>
      <c r="P12" s="24">
        <f t="shared" si="10"/>
        <v>0</v>
      </c>
    </row>
    <row r="13" spans="1:16" s="17" customFormat="1">
      <c r="A13" s="23" t="str">
        <f>'Planificación de gastos'!B10</f>
        <v>Ejecución del progama a nivel nacional</v>
      </c>
      <c r="B13" s="28">
        <v>16000</v>
      </c>
      <c r="C13" s="28">
        <v>210000</v>
      </c>
      <c r="D13" s="28">
        <v>74000</v>
      </c>
      <c r="E13" s="19">
        <f>'Planificación de gastos'!C10</f>
        <v>300000</v>
      </c>
      <c r="F13" s="24">
        <f t="shared" si="8"/>
        <v>0</v>
      </c>
      <c r="G13" s="28">
        <v>4000</v>
      </c>
      <c r="H13" s="28">
        <v>25000</v>
      </c>
      <c r="I13" s="28">
        <v>6000</v>
      </c>
      <c r="J13" s="19">
        <f>'Planificación de gastos'!H10</f>
        <v>35000</v>
      </c>
      <c r="K13" s="24">
        <f>IF((G13+H13+I13)=0,0,J13-SUM(G13:I13))</f>
        <v>0</v>
      </c>
      <c r="L13" s="28">
        <v>4000</v>
      </c>
      <c r="M13" s="28">
        <v>25000</v>
      </c>
      <c r="N13" s="28">
        <v>6000</v>
      </c>
      <c r="O13" s="19">
        <f>'Planificación de gastos'!I10</f>
        <v>35000</v>
      </c>
      <c r="P13" s="24">
        <f t="shared" si="10"/>
        <v>0</v>
      </c>
    </row>
    <row r="14" spans="1:16" s="17" customFormat="1">
      <c r="A14" s="23" t="str">
        <f>'Planificación de gastos'!B11</f>
        <v>Auditorias periódicas</v>
      </c>
      <c r="B14" s="28">
        <v>3000</v>
      </c>
      <c r="C14" s="28"/>
      <c r="D14" s="28"/>
      <c r="E14" s="19">
        <f>'Planificación de gastos'!C11</f>
        <v>3000</v>
      </c>
      <c r="F14" s="24">
        <f t="shared" si="8"/>
        <v>0</v>
      </c>
      <c r="G14" s="28">
        <v>0</v>
      </c>
      <c r="H14" s="28">
        <v>0</v>
      </c>
      <c r="I14" s="28">
        <v>0</v>
      </c>
      <c r="J14" s="19">
        <f>'Planificación de gastos'!H11</f>
        <v>0</v>
      </c>
      <c r="K14" s="24">
        <f t="shared" si="9"/>
        <v>0</v>
      </c>
      <c r="L14" s="28">
        <v>3000</v>
      </c>
      <c r="M14" s="28"/>
      <c r="N14" s="28"/>
      <c r="O14" s="19">
        <f>'Planificación de gastos'!I11</f>
        <v>3000</v>
      </c>
      <c r="P14" s="24">
        <f>IF((L14+M14+N14)=0,0,O14-SUM(L14:N14))</f>
        <v>0</v>
      </c>
    </row>
    <row r="15" spans="1:16" s="57" customFormat="1">
      <c r="A15" s="23">
        <f>'Planificación de gastos'!B12</f>
        <v>0</v>
      </c>
      <c r="B15" s="55"/>
      <c r="C15" s="55"/>
      <c r="D15" s="55"/>
      <c r="E15" s="56"/>
      <c r="F15" s="24">
        <f t="shared" si="8"/>
        <v>0</v>
      </c>
      <c r="G15" s="55"/>
      <c r="H15" s="55"/>
      <c r="I15" s="55"/>
      <c r="J15" s="56">
        <f>'Planificación de gastos'!H11</f>
        <v>0</v>
      </c>
      <c r="K15" s="24">
        <f t="shared" si="9"/>
        <v>0</v>
      </c>
      <c r="L15" s="55"/>
      <c r="M15" s="55"/>
      <c r="N15" s="55"/>
      <c r="O15" s="56"/>
      <c r="P15" s="24"/>
    </row>
    <row r="16" spans="1:16" s="17" customFormat="1">
      <c r="A16" s="23">
        <f>'Planificación de gastos'!B13</f>
        <v>0</v>
      </c>
      <c r="B16" s="28"/>
      <c r="C16" s="28"/>
      <c r="D16" s="28"/>
      <c r="E16" s="19">
        <f>'Planificación de gastos'!C12</f>
        <v>0</v>
      </c>
      <c r="F16" s="24">
        <f t="shared" si="8"/>
        <v>0</v>
      </c>
      <c r="G16" s="28"/>
      <c r="H16" s="28"/>
      <c r="I16" s="28"/>
      <c r="J16" s="19">
        <f>'Planificación de gastos'!H12</f>
        <v>0</v>
      </c>
      <c r="K16" s="24">
        <f t="shared" si="9"/>
        <v>0</v>
      </c>
      <c r="L16" s="28"/>
      <c r="M16" s="28"/>
      <c r="N16" s="28"/>
      <c r="O16" s="19">
        <f>'Planificación de gastos'!I12</f>
        <v>0</v>
      </c>
      <c r="P16" s="24">
        <f t="shared" si="10"/>
        <v>0</v>
      </c>
    </row>
    <row r="17" spans="1:16" s="17" customFormat="1">
      <c r="A17" s="23">
        <f>'Planificación de gastos'!B14</f>
        <v>0</v>
      </c>
      <c r="B17" s="28"/>
      <c r="C17" s="28"/>
      <c r="D17" s="28"/>
      <c r="E17" s="19">
        <f>'Planificación de gastos'!C13</f>
        <v>0</v>
      </c>
      <c r="F17" s="24">
        <f t="shared" si="8"/>
        <v>0</v>
      </c>
      <c r="G17" s="28"/>
      <c r="H17" s="28"/>
      <c r="I17" s="28"/>
      <c r="J17" s="19">
        <f>'Planificación de gastos'!H13</f>
        <v>0</v>
      </c>
      <c r="K17" s="24">
        <f t="shared" si="9"/>
        <v>0</v>
      </c>
      <c r="L17" s="28"/>
      <c r="M17" s="28"/>
      <c r="N17" s="28"/>
      <c r="O17" s="19">
        <f>'Planificación de gastos'!I13</f>
        <v>0</v>
      </c>
      <c r="P17" s="24">
        <f t="shared" si="10"/>
        <v>0</v>
      </c>
    </row>
    <row r="18" spans="1:16" s="17" customFormat="1">
      <c r="A18" s="23">
        <f>'Planificación de gastos'!B15</f>
        <v>0</v>
      </c>
      <c r="B18" s="28"/>
      <c r="C18" s="28"/>
      <c r="D18" s="28"/>
      <c r="E18" s="19">
        <f>'Planificación de gastos'!C14</f>
        <v>0</v>
      </c>
      <c r="F18" s="24">
        <f t="shared" si="8"/>
        <v>0</v>
      </c>
      <c r="G18" s="28"/>
      <c r="H18" s="28"/>
      <c r="I18" s="28"/>
      <c r="J18" s="19">
        <f>'Planificación de gastos'!H14</f>
        <v>0</v>
      </c>
      <c r="K18" s="24">
        <f t="shared" si="9"/>
        <v>0</v>
      </c>
      <c r="L18" s="28"/>
      <c r="M18" s="28"/>
      <c r="N18" s="28"/>
      <c r="O18" s="19">
        <f>'Planificación de gastos'!I14</f>
        <v>0</v>
      </c>
      <c r="P18" s="24">
        <f t="shared" si="10"/>
        <v>0</v>
      </c>
    </row>
    <row r="19" spans="1:16" s="17" customFormat="1">
      <c r="A19" s="23">
        <f>'Planificación de gastos'!B16</f>
        <v>0</v>
      </c>
      <c r="B19" s="28"/>
      <c r="C19" s="28"/>
      <c r="D19" s="28"/>
      <c r="E19" s="19">
        <f>'Planificación de gastos'!C15</f>
        <v>0</v>
      </c>
      <c r="F19" s="24">
        <f t="shared" si="8"/>
        <v>0</v>
      </c>
      <c r="G19" s="28"/>
      <c r="H19" s="28"/>
      <c r="I19" s="28"/>
      <c r="J19" s="19">
        <f>'Planificación de gastos'!H15</f>
        <v>0</v>
      </c>
      <c r="K19" s="24">
        <f t="shared" si="9"/>
        <v>0</v>
      </c>
      <c r="L19" s="28"/>
      <c r="M19" s="28"/>
      <c r="N19" s="28"/>
      <c r="O19" s="19">
        <f>'Planificación de gastos'!I15</f>
        <v>0</v>
      </c>
      <c r="P19" s="24">
        <f t="shared" si="10"/>
        <v>0</v>
      </c>
    </row>
  </sheetData>
  <sheetProtection formatCells="0" formatColumns="0" formatRows="0" autoFilter="0"/>
  <mergeCells count="3">
    <mergeCell ref="B3:E3"/>
    <mergeCell ref="G3:J3"/>
    <mergeCell ref="L3:O3"/>
  </mergeCells>
  <conditionalFormatting sqref="A20:E28 G20:J28 L20:O28 A8:A9 A11:A19 B8:D15 E8:E16">
    <cfRule type="expression" priority="194">
      <formula>#REF!=4</formula>
    </cfRule>
    <cfRule type="expression" dxfId="15" priority="195">
      <formula>#REF!=3</formula>
    </cfRule>
    <cfRule type="expression" dxfId="14" priority="196">
      <formula>#REF!=2</formula>
    </cfRule>
  </conditionalFormatting>
  <conditionalFormatting sqref="B16:D16">
    <cfRule type="expression" priority="53">
      <formula>#REF!=4</formula>
    </cfRule>
    <cfRule type="expression" dxfId="13" priority="54">
      <formula>#REF!=3</formula>
    </cfRule>
    <cfRule type="expression" dxfId="12" priority="55">
      <formula>#REF!=2</formula>
    </cfRule>
  </conditionalFormatting>
  <conditionalFormatting sqref="L8:N16 G8:J19">
    <cfRule type="expression" priority="47">
      <formula>#REF!=4</formula>
    </cfRule>
    <cfRule type="expression" dxfId="11" priority="48">
      <formula>#REF!=3</formula>
    </cfRule>
    <cfRule type="expression" dxfId="10" priority="49">
      <formula>#REF!=2</formula>
    </cfRule>
  </conditionalFormatting>
  <conditionalFormatting sqref="O8:O16">
    <cfRule type="expression" priority="38">
      <formula>#REF!=4</formula>
    </cfRule>
    <cfRule type="expression" dxfId="9" priority="39">
      <formula>#REF!=3</formula>
    </cfRule>
    <cfRule type="expression" dxfId="8" priority="40">
      <formula>#REF!=2</formula>
    </cfRule>
  </conditionalFormatting>
  <conditionalFormatting sqref="A17:A19 E17:E19">
    <cfRule type="expression" priority="10">
      <formula>#REF!=4</formula>
    </cfRule>
    <cfRule type="expression" dxfId="7" priority="11">
      <formula>#REF!=3</formula>
    </cfRule>
    <cfRule type="expression" dxfId="6" priority="12">
      <formula>#REF!=2</formula>
    </cfRule>
  </conditionalFormatting>
  <conditionalFormatting sqref="B17:D19">
    <cfRule type="expression" priority="7">
      <formula>#REF!=4</formula>
    </cfRule>
    <cfRule type="expression" dxfId="5" priority="8">
      <formula>#REF!=3</formula>
    </cfRule>
    <cfRule type="expression" dxfId="4" priority="9">
      <formula>#REF!=2</formula>
    </cfRule>
  </conditionalFormatting>
  <conditionalFormatting sqref="L17:N19">
    <cfRule type="expression" priority="4">
      <formula>#REF!=4</formula>
    </cfRule>
    <cfRule type="expression" dxfId="3" priority="5">
      <formula>#REF!=3</formula>
    </cfRule>
    <cfRule type="expression" dxfId="2" priority="6">
      <formula>#REF!=2</formula>
    </cfRule>
  </conditionalFormatting>
  <conditionalFormatting sqref="O17:O19">
    <cfRule type="expression" priority="1">
      <formula>#REF!=4</formula>
    </cfRule>
    <cfRule type="expression" dxfId="1" priority="2">
      <formula>#REF!=3</formula>
    </cfRule>
    <cfRule type="expression" dxfId="0" priority="3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3">
    <tabColor rgb="FFFFC000"/>
  </sheetPr>
  <dimension ref="A1:G8"/>
  <sheetViews>
    <sheetView tabSelected="1" topLeftCell="B1" workbookViewId="0">
      <selection activeCell="G13" sqref="G13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8" t="s">
        <v>13</v>
      </c>
      <c r="C1" s="88"/>
      <c r="D1" s="88"/>
      <c r="E1" s="88"/>
      <c r="F1" s="88"/>
      <c r="G1" s="88"/>
    </row>
    <row r="2" spans="1:7" ht="13.5" thickBot="1"/>
    <row r="3" spans="1:7" ht="18">
      <c r="B3" s="85" t="s">
        <v>14</v>
      </c>
      <c r="C3" s="86"/>
      <c r="D3" s="86"/>
      <c r="E3" s="86"/>
      <c r="F3" s="86"/>
      <c r="G3" s="87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f>'Costos por categorías'!B5</f>
        <v>41000</v>
      </c>
      <c r="D5" s="8">
        <f>'Costos por categorías'!G5</f>
        <v>7500</v>
      </c>
      <c r="E5" s="8">
        <f>'Costos por categorías'!L5</f>
        <v>8500</v>
      </c>
      <c r="F5" s="10">
        <f>SUM(C5:E5)</f>
        <v>57000</v>
      </c>
      <c r="G5" s="13">
        <f>F5/$F$8</f>
        <v>0.10052910052910052</v>
      </c>
    </row>
    <row r="6" spans="1:7" ht="25.5">
      <c r="B6" s="36" t="str">
        <f>'Costos por categorías'!C4</f>
        <v>Gastos de funcionamiento</v>
      </c>
      <c r="C6" s="8">
        <f>'Costos por categorías'!C5</f>
        <v>320000</v>
      </c>
      <c r="D6" s="8">
        <f>'Costos por categorías'!H5</f>
        <v>40000</v>
      </c>
      <c r="E6" s="8">
        <f>'Costos por categorías'!M5</f>
        <v>25000</v>
      </c>
      <c r="F6" s="10">
        <f>SUM(C6:E6)</f>
        <v>385000</v>
      </c>
      <c r="G6" s="13">
        <f>F6/$F$8</f>
        <v>0.67901234567901236</v>
      </c>
    </row>
    <row r="7" spans="1:7" ht="15.75">
      <c r="B7" s="36" t="str">
        <f>'Costos por categorías'!D4</f>
        <v>Inversión</v>
      </c>
      <c r="C7" s="8">
        <f>'Costos por categorías'!D5</f>
        <v>110000</v>
      </c>
      <c r="D7" s="8">
        <f>'Costos por categorías'!I5</f>
        <v>9000</v>
      </c>
      <c r="E7" s="8">
        <f>'Costos por categorías'!N5</f>
        <v>6000</v>
      </c>
      <c r="F7" s="10">
        <f>SUM(C7:E7)</f>
        <v>125000</v>
      </c>
      <c r="G7" s="13">
        <f>F7/$F$8</f>
        <v>0.22045855379188711</v>
      </c>
    </row>
    <row r="8" spans="1:7" ht="16.5" thickBot="1">
      <c r="B8" s="14" t="s">
        <v>12</v>
      </c>
      <c r="C8" s="15">
        <f>SUM(C5:C7)</f>
        <v>471000</v>
      </c>
      <c r="D8" s="15">
        <f>SUM(D5:D7)</f>
        <v>56500</v>
      </c>
      <c r="E8" s="15">
        <f>SUM(E5:E7)</f>
        <v>39500</v>
      </c>
      <c r="F8" s="15">
        <f>SUM(F5:F7)</f>
        <v>567000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LFlores</cp:lastModifiedBy>
  <cp:lastPrinted>2015-02-24T13:29:21Z</cp:lastPrinted>
  <dcterms:created xsi:type="dcterms:W3CDTF">2012-03-27T03:51:19Z</dcterms:created>
  <dcterms:modified xsi:type="dcterms:W3CDTF">2015-10-27T18:16:26Z</dcterms:modified>
</cp:coreProperties>
</file>