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codeName="ThisWorkbook" autoCompressPictures="0"/>
  <bookViews>
    <workbookView xWindow="-1230" yWindow="6645" windowWidth="15600" windowHeight="1170" tabRatio="915"/>
  </bookViews>
  <sheets>
    <sheet name="Planificación de gastos" sheetId="52" r:id="rId1"/>
    <sheet name="Costos por categorías" sheetId="34" r:id="rId2"/>
    <sheet name="Gráfica" sheetId="48" r:id="rId3"/>
  </sheets>
  <definedNames>
    <definedName name="_xlnm._FilterDatabase" localSheetId="2" hidden="1">Gráfica!$A$6:$A$9</definedName>
    <definedName name="_xlnm._FilterDatabase" localSheetId="0" hidden="1">'Planificación de gastos'!$A$2:$O$10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45621"/>
</workbook>
</file>

<file path=xl/calcChain.xml><?xml version="1.0" encoding="utf-8"?>
<calcChain xmlns="http://schemas.openxmlformats.org/spreadsheetml/2006/main">
  <c r="P18" i="34" l="1"/>
  <c r="K18" i="34"/>
  <c r="F18" i="34"/>
  <c r="P17" i="34"/>
  <c r="K17" i="34"/>
  <c r="F17" i="34"/>
  <c r="P16" i="34"/>
  <c r="K16" i="34"/>
  <c r="F16" i="34"/>
  <c r="P15" i="34"/>
  <c r="K15" i="34"/>
  <c r="F15" i="34"/>
  <c r="P14" i="34"/>
  <c r="K14" i="34"/>
  <c r="F14" i="34"/>
  <c r="P13" i="34"/>
  <c r="K13" i="34"/>
  <c r="F13" i="34"/>
  <c r="P12" i="34"/>
  <c r="K12" i="34"/>
  <c r="F12" i="34"/>
  <c r="P11" i="34"/>
  <c r="K11" i="34"/>
  <c r="F11" i="34"/>
  <c r="P10" i="34"/>
  <c r="K10" i="34"/>
  <c r="F10" i="34"/>
  <c r="P9" i="34"/>
  <c r="K9" i="34"/>
  <c r="F9" i="34"/>
  <c r="N8" i="34"/>
  <c r="M8" i="34"/>
  <c r="L8" i="34"/>
  <c r="I8" i="34"/>
  <c r="H8" i="34"/>
  <c r="G8" i="34"/>
  <c r="D8" i="34"/>
  <c r="C8" i="34"/>
  <c r="B8" i="34"/>
  <c r="O18" i="34"/>
  <c r="J18" i="34"/>
  <c r="A18" i="34"/>
  <c r="O17" i="34"/>
  <c r="J17" i="34"/>
  <c r="A17" i="34"/>
  <c r="O16" i="34"/>
  <c r="J16" i="34"/>
  <c r="A16" i="34"/>
  <c r="I5" i="52"/>
  <c r="H5" i="52"/>
  <c r="G5" i="52"/>
  <c r="F5" i="52"/>
  <c r="E5" i="52"/>
  <c r="D5" i="52"/>
  <c r="C15" i="52"/>
  <c r="J15" i="52" s="1"/>
  <c r="C14" i="52"/>
  <c r="J14" i="52" s="1"/>
  <c r="C13" i="52"/>
  <c r="J13" i="52" s="1"/>
  <c r="F8" i="34" l="1"/>
  <c r="E16" i="34"/>
  <c r="E17" i="34"/>
  <c r="E18" i="34"/>
  <c r="B7" i="48"/>
  <c r="B6" i="48"/>
  <c r="H4" i="34"/>
  <c r="M4" i="34" s="1"/>
  <c r="K4" i="34"/>
  <c r="P4" i="34" s="1"/>
  <c r="I4" i="34"/>
  <c r="N4" i="34" s="1"/>
  <c r="B5" i="48"/>
  <c r="G4" i="34"/>
  <c r="L4" i="34" s="1"/>
  <c r="C10" i="52" l="1"/>
  <c r="N7" i="34"/>
  <c r="M7" i="34"/>
  <c r="L7" i="34"/>
  <c r="I7" i="34"/>
  <c r="H7" i="34"/>
  <c r="G7" i="34"/>
  <c r="D7" i="34"/>
  <c r="C7" i="34"/>
  <c r="B7" i="34"/>
  <c r="F7" i="34" l="1"/>
  <c r="C8" i="52"/>
  <c r="C6" i="52"/>
  <c r="O13" i="34" l="1"/>
  <c r="O14" i="34"/>
  <c r="O15" i="34"/>
  <c r="J13" i="34"/>
  <c r="J14" i="34"/>
  <c r="J15" i="34"/>
  <c r="E13" i="34"/>
  <c r="A14" i="34"/>
  <c r="A15" i="34"/>
  <c r="I4" i="52"/>
  <c r="H4" i="52"/>
  <c r="J7" i="34" s="1"/>
  <c r="K7" i="34" s="1"/>
  <c r="G4" i="52"/>
  <c r="F4" i="52"/>
  <c r="E4" i="52"/>
  <c r="D4" i="52"/>
  <c r="J10" i="52"/>
  <c r="C11" i="52"/>
  <c r="J11" i="52" s="1"/>
  <c r="C12" i="52"/>
  <c r="E15" i="34" s="1"/>
  <c r="C9" i="52"/>
  <c r="J9" i="52" s="1"/>
  <c r="C7" i="52"/>
  <c r="J7" i="52" s="1"/>
  <c r="J6" i="52"/>
  <c r="J12" i="52" l="1"/>
  <c r="E14" i="34"/>
  <c r="C4" i="52"/>
  <c r="C5" i="52"/>
  <c r="J5" i="52" s="1"/>
  <c r="J4" i="52" l="1"/>
  <c r="E7" i="34"/>
  <c r="F3" i="52"/>
  <c r="H3" i="52"/>
  <c r="I3" i="52"/>
  <c r="D3" i="52"/>
  <c r="A6" i="34" l="1"/>
  <c r="A7" i="34"/>
  <c r="A8" i="34"/>
  <c r="L6" i="34"/>
  <c r="M6" i="34"/>
  <c r="I6" i="34"/>
  <c r="O12" i="34"/>
  <c r="O11" i="34"/>
  <c r="O10" i="34"/>
  <c r="O9" i="34"/>
  <c r="J12" i="34"/>
  <c r="J11" i="34"/>
  <c r="J10" i="34"/>
  <c r="J9" i="34"/>
  <c r="E12" i="34"/>
  <c r="J8" i="34"/>
  <c r="K8" i="34" s="1"/>
  <c r="G3" i="52"/>
  <c r="E3" i="52"/>
  <c r="A12" i="34"/>
  <c r="A13" i="34"/>
  <c r="A10" i="34"/>
  <c r="A11" i="34"/>
  <c r="A9" i="34"/>
  <c r="M5" i="34" l="1"/>
  <c r="E6" i="48" s="1"/>
  <c r="C3" i="52"/>
  <c r="J3" i="52" s="1"/>
  <c r="H6" i="34"/>
  <c r="O8" i="34"/>
  <c r="P8" i="34" s="1"/>
  <c r="C6" i="34"/>
  <c r="L5" i="34"/>
  <c r="E5" i="48" s="1"/>
  <c r="I5" i="34"/>
  <c r="D7" i="48" s="1"/>
  <c r="D6" i="34"/>
  <c r="O7" i="34"/>
  <c r="P7" i="34" s="1"/>
  <c r="G6" i="34"/>
  <c r="B6" i="34"/>
  <c r="H5" i="34" l="1"/>
  <c r="D6" i="48" s="1"/>
  <c r="F6" i="34"/>
  <c r="N6" i="34"/>
  <c r="O6" i="34"/>
  <c r="O5" i="34" s="1"/>
  <c r="N5" i="34" l="1"/>
  <c r="E7" i="48" s="1"/>
  <c r="P6" i="34"/>
  <c r="G5" i="34"/>
  <c r="D5" i="48" s="1"/>
  <c r="E10" i="34"/>
  <c r="E9" i="34" l="1"/>
  <c r="E8" i="34" l="1"/>
  <c r="J6" i="34" l="1"/>
  <c r="J5" i="34" l="1"/>
  <c r="K6" i="34"/>
  <c r="D4" i="48"/>
  <c r="E4" i="48" s="1"/>
  <c r="E6" i="34" l="1"/>
  <c r="E5" i="34" s="1"/>
  <c r="C5" i="34" l="1"/>
  <c r="C6" i="48" s="1"/>
  <c r="D5" i="34"/>
  <c r="C7" i="48" s="1"/>
  <c r="B5" i="34"/>
  <c r="C5" i="48" s="1"/>
  <c r="E8" i="48" l="1"/>
  <c r="C8" i="48" l="1"/>
  <c r="F5" i="48" l="1"/>
  <c r="F6" i="48" l="1"/>
  <c r="F7" i="48" l="1"/>
  <c r="D8" i="48"/>
  <c r="F8" i="48" l="1"/>
  <c r="G8" i="48" l="1"/>
  <c r="G5" i="48"/>
  <c r="G6" i="48"/>
  <c r="G7" i="48"/>
  <c r="E11" i="34" l="1"/>
  <c r="J8" i="52"/>
</calcChain>
</file>

<file path=xl/sharedStrings.xml><?xml version="1.0" encoding="utf-8"?>
<sst xmlns="http://schemas.openxmlformats.org/spreadsheetml/2006/main" count="36" uniqueCount="33">
  <si>
    <t>Total</t>
  </si>
  <si>
    <t>%</t>
  </si>
  <si>
    <t>Total 2016-2018</t>
  </si>
  <si>
    <t>Costing Exercise</t>
  </si>
  <si>
    <t>C1</t>
  </si>
  <si>
    <t>C2</t>
  </si>
  <si>
    <t>C3</t>
  </si>
  <si>
    <t>C4</t>
  </si>
  <si>
    <t>Estructura de la actividad</t>
  </si>
  <si>
    <t>Categorías de gastos</t>
  </si>
  <si>
    <t>Suma de gastos</t>
  </si>
  <si>
    <t>Salario</t>
  </si>
  <si>
    <t>TOTAL gastos</t>
  </si>
  <si>
    <t>Gastos por categorías de 2016-2018</t>
  </si>
  <si>
    <t>Gastos por categorías</t>
  </si>
  <si>
    <t>Categorías/años</t>
  </si>
  <si>
    <t>Inversión</t>
  </si>
  <si>
    <t>Validación</t>
  </si>
  <si>
    <t>Gastos de funcionamiento</t>
  </si>
  <si>
    <t>Sub-dirección de costos por categorías</t>
  </si>
  <si>
    <t>Programa 1 RESTAURACIÓN DE LA DIVERSIDAD BIOLÓGICA Y SUS SERVICIOS ECOSISTÉMICOS</t>
  </si>
  <si>
    <t>Sub-programa 1.1  Establecer un Programa Nacional que promueva y fomente la recuperación, rehabilitación y restauración de los componentes de la diversidad biológica y sus servicios ecosistémicos.</t>
  </si>
  <si>
    <t xml:space="preserve">Acción 1.1.1 Implementación del Programa Nacional de Restauración. </t>
  </si>
  <si>
    <t>SOCIALIZACIÓN DEL PLAN NACIONAL DE RESTAURACIÓN A LA SOCIEDAD CIVIL(TALLERES)</t>
  </si>
  <si>
    <t>DIAGNÓSTICO NACIONAL DE ÁREAS A RESTAURAR (A L INTERNO DE LA SECRETARÍA)</t>
  </si>
  <si>
    <t>ELABORACIÓN DE PLAN NACIONAL DE RESTAURACIÓN POR PARTE DE CONSULTOR</t>
  </si>
  <si>
    <t>COMPRA DE EQUIPO DE OFICINA</t>
  </si>
  <si>
    <t>COMPRA DE VEHICULO</t>
  </si>
  <si>
    <t>COMPRA DE CONSUMIBLES</t>
  </si>
  <si>
    <t>CONTRATACIÓN DE PERSONAL PARA LA IMPLEMENTACIÓN</t>
  </si>
  <si>
    <t>COMPRA DE ARBOLES</t>
  </si>
  <si>
    <t>TRASLADO DE ESPECIES</t>
  </si>
  <si>
    <t>JORNALES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</si>
</sst>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 * #,##0.00_)\ _$_ ;_ * \(#,##0.00\)\ _$_ ;_ * &quot;-&quot;??_)\ _$_ ;_ @_ "/>
    <numFmt numFmtId="165" formatCode="&quot;Actif&quot;;&quot;Actif&quot;;&quot;Inactif&quot;"/>
    <numFmt numFmtId="166" formatCode="_ * #,##0_)\ _$_ ;_ * \(#,##0\)\ _$_ ;_ * &quot;-&quot;??_)\ _$_ ;_ @_ "/>
    <numFmt numFmtId="167" formatCode="0.0%"/>
    <numFmt numFmtId="168" formatCode="_-* #,##0.00\ [$€]_-;\-* #,##0.00\ [$€]_-;_-* &quot;-&quot;??\ [$€]_-;_-@_-"/>
    <numFmt numFmtId="169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5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68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0" fillId="0" borderId="0" applyFont="0" applyFill="0" applyBorder="0" applyAlignment="0" applyProtection="0"/>
    <xf numFmtId="168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90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6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6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7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6" fontId="17" fillId="0" borderId="11" xfId="13" applyNumberFormat="1" applyFont="1" applyBorder="1" applyAlignment="1">
      <alignment vertical="center"/>
    </xf>
    <xf numFmtId="167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6" fontId="6" fillId="0" borderId="1" xfId="13" applyNumberFormat="1" applyFont="1" applyFill="1" applyBorder="1" applyAlignment="1">
      <alignment horizontal="center" vertical="center" wrapText="1"/>
    </xf>
    <xf numFmtId="166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6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166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4" fillId="44" borderId="0" xfId="0" applyFont="1" applyFill="1" applyAlignment="1">
      <alignment vertical="center"/>
    </xf>
    <xf numFmtId="166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6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6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6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49" fontId="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5" fillId="44" borderId="0" xfId="0" applyFont="1" applyFill="1" applyAlignment="1">
      <alignment horizontal="left" vertical="center"/>
    </xf>
    <xf numFmtId="0" fontId="63" fillId="44" borderId="28" xfId="0" applyFont="1" applyFill="1" applyBorder="1" applyAlignment="1">
      <alignment horizontal="left" vertical="center"/>
    </xf>
    <xf numFmtId="0" fontId="64" fillId="44" borderId="29" xfId="0" applyFont="1" applyFill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1" fillId="3" borderId="31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Border="1" applyAlignment="1" applyProtection="1">
      <alignment horizontal="right" vertical="center"/>
    </xf>
    <xf numFmtId="0" fontId="6" fillId="0" borderId="8" xfId="0" applyFont="1" applyBorder="1" applyAlignment="1">
      <alignment horizontal="left" vertical="center"/>
    </xf>
    <xf numFmtId="37" fontId="8" fillId="0" borderId="0" xfId="0" applyNumberFormat="1" applyFont="1" applyBorder="1" applyAlignment="1" applyProtection="1">
      <alignment horizontal="right" vertical="center"/>
      <protection locked="0"/>
    </xf>
    <xf numFmtId="0" fontId="6" fillId="0" borderId="10" xfId="0" applyFont="1" applyBorder="1" applyAlignment="1">
      <alignment horizontal="left" vertical="center"/>
    </xf>
    <xf numFmtId="49" fontId="8" fillId="0" borderId="34" xfId="0" applyNumberFormat="1" applyFont="1" applyFill="1" applyBorder="1" applyAlignment="1" applyProtection="1">
      <alignment horizontal="left" vertical="center" wrapText="1"/>
      <protection locked="0"/>
    </xf>
    <xf numFmtId="37" fontId="8" fillId="1" borderId="27" xfId="13" applyNumberFormat="1" applyFont="1" applyFill="1" applyBorder="1" applyAlignment="1" applyProtection="1">
      <alignment horizontal="right" vertical="center"/>
    </xf>
    <xf numFmtId="37" fontId="8" fillId="0" borderId="35" xfId="13" applyNumberFormat="1" applyFont="1" applyFill="1" applyBorder="1" applyAlignment="1" applyProtection="1">
      <alignment horizontal="right" vertical="center"/>
      <protection locked="0"/>
    </xf>
    <xf numFmtId="37" fontId="8" fillId="0" borderId="11" xfId="13" applyNumberFormat="1" applyFont="1" applyFill="1" applyBorder="1" applyAlignment="1" applyProtection="1">
      <alignment horizontal="right" vertical="center"/>
      <protection locked="0"/>
    </xf>
    <xf numFmtId="37" fontId="8" fillId="0" borderId="34" xfId="13" applyNumberFormat="1" applyFont="1" applyFill="1" applyBorder="1" applyAlignment="1" applyProtection="1">
      <alignment horizontal="right" vertical="center"/>
      <protection locked="0"/>
    </xf>
    <xf numFmtId="0" fontId="11" fillId="4" borderId="32" xfId="0" applyFont="1" applyFill="1" applyBorder="1" applyAlignment="1" applyProtection="1">
      <alignment horizontal="left" vertical="center" wrapText="1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33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33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Geneva" xfId="186"/>
    <cellStyle name="gras et souligné" xfId="187"/>
    <cellStyle name="gras et trame moyenne" xfId="188"/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ares" xfId="13" builtinId="3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orcentaje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32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Gráfica!$B$3:$G$3</c:f>
          <c:strCache>
            <c:ptCount val="1"/>
            <c:pt idx="0">
              <c:v>Gastos por categorías</c:v>
            </c:pt>
          </c:strCache>
        </c:strRef>
      </c:tx>
      <c:layout>
        <c:manualLayout>
          <c:xMode val="edge"/>
          <c:yMode val="edge"/>
          <c:x val="0.25158469945355189"/>
          <c:y val="3.00375469336670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49"/>
          <c:w val="0.90004155730533686"/>
          <c:h val="0.49447557478343995"/>
        </c:manualLayout>
      </c:layout>
      <c:lineChart>
        <c:grouping val="standard"/>
        <c:varyColors val="0"/>
        <c:ser>
          <c:idx val="1"/>
          <c:order val="0"/>
          <c:tx>
            <c:strRef>
              <c:f>Gráfica!$B$5</c:f>
              <c:strCache>
                <c:ptCount val="1"/>
                <c:pt idx="0">
                  <c:v>Salario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Gráfica!$C$5:$E$5</c:f>
              <c:numCache>
                <c:formatCode>_ * #,##0_)\ _$_ ;_ * \(#,##0\)\ _$_ ;_ * "-"??_)\ _$_ ;_ @_ </c:formatCode>
                <c:ptCount val="3"/>
                <c:pt idx="0">
                  <c:v>50000</c:v>
                </c:pt>
                <c:pt idx="1">
                  <c:v>157500</c:v>
                </c:pt>
                <c:pt idx="2">
                  <c:v>157500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Gráfica!$B$6</c:f>
              <c:strCache>
                <c:ptCount val="1"/>
                <c:pt idx="0">
                  <c:v>Gastos de funcionamiento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Gráfica!$C$6:$E$6</c:f>
              <c:numCache>
                <c:formatCode>_ * #,##0_)\ _$_ ;_ * \(#,##0\)\ _$_ ;_ * "-"??_)\ _$_ ;_ @_ </c:formatCode>
                <c:ptCount val="3"/>
                <c:pt idx="0">
                  <c:v>41000</c:v>
                </c:pt>
                <c:pt idx="1">
                  <c:v>24000</c:v>
                </c:pt>
                <c:pt idx="2">
                  <c:v>24000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Gráfica!#REF!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Gráfica!$B$7</c:f>
              <c:strCache>
                <c:ptCount val="1"/>
                <c:pt idx="0">
                  <c:v>Inversión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Gráfica!$C$7:$E$7</c:f>
              <c:numCache>
                <c:formatCode>_ * #,##0_)\ _$_ ;_ * \(#,##0\)\ _$_ ;_ * "-"??_)\ _$_ ;_ @_ </c:formatCode>
                <c:ptCount val="3"/>
                <c:pt idx="0">
                  <c:v>62000</c:v>
                </c:pt>
                <c:pt idx="1">
                  <c:v>120000</c:v>
                </c:pt>
                <c:pt idx="2">
                  <c:v>120000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291712"/>
        <c:axId val="7829734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Gráfica!$B$4</c15:sqref>
                        </c15:formulaRef>
                      </c:ext>
                    </c:extLst>
                    <c:strCache>
                      <c:ptCount val="1"/>
                      <c:pt idx="0">
                        <c:v>Categorías/años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7829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297344"/>
        <c:crosses val="autoZero"/>
        <c:auto val="0"/>
        <c:lblOffset val="100"/>
        <c:baseTimeUnit val="days"/>
        <c:majorUnit val="1"/>
      </c:dateAx>
      <c:valAx>
        <c:axId val="78297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291712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9</xdr:col>
      <xdr:colOff>0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14</xdr:col>
      <xdr:colOff>0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14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</sheetPr>
  <dimension ref="A1:J15"/>
  <sheetViews>
    <sheetView tabSelected="1" showRuler="0" zoomScale="95" zoomScaleNormal="95" zoomScalePageLayoutView="125" workbookViewId="0">
      <pane ySplit="2" topLeftCell="A3" activePane="bottomLeft" state="frozen"/>
      <selection pane="bottomLeft" activeCell="I16" sqref="I16"/>
    </sheetView>
  </sheetViews>
  <sheetFormatPr baseColWidth="10" defaultColWidth="14" defaultRowHeight="12.75" outlineLevelCol="1"/>
  <cols>
    <col min="1" max="1" width="7.83203125" style="2" customWidth="1"/>
    <col min="2" max="2" width="55.83203125" style="1" customWidth="1"/>
    <col min="3" max="3" width="14" style="7" customWidth="1"/>
    <col min="4" max="7" width="14" style="7" customWidth="1" outlineLevel="1"/>
    <col min="8" max="10" width="14" style="7" customWidth="1"/>
    <col min="11" max="16384" width="14" style="1"/>
  </cols>
  <sheetData>
    <row r="1" spans="1:10" ht="21" hidden="1" thickBot="1">
      <c r="A1" s="61" t="s">
        <v>3</v>
      </c>
      <c r="B1" s="62"/>
      <c r="C1" s="63"/>
      <c r="D1" s="63"/>
      <c r="E1" s="63"/>
      <c r="F1" s="63"/>
      <c r="G1" s="63"/>
      <c r="H1" s="63"/>
      <c r="I1" s="63"/>
      <c r="J1" s="64"/>
    </row>
    <row r="2" spans="1:10" s="4" customFormat="1" ht="27.6" customHeight="1">
      <c r="A2" s="65"/>
      <c r="B2" s="66" t="s">
        <v>8</v>
      </c>
      <c r="C2" s="38">
        <v>2016</v>
      </c>
      <c r="D2" s="67" t="s">
        <v>4</v>
      </c>
      <c r="E2" s="67" t="s">
        <v>5</v>
      </c>
      <c r="F2" s="67" t="s">
        <v>6</v>
      </c>
      <c r="G2" s="67" t="s">
        <v>7</v>
      </c>
      <c r="H2" s="38">
        <v>2017</v>
      </c>
      <c r="I2" s="38">
        <v>2018</v>
      </c>
      <c r="J2" s="38" t="s">
        <v>2</v>
      </c>
    </row>
    <row r="3" spans="1:10" s="4" customFormat="1" ht="27.6" customHeight="1">
      <c r="A3" s="77" t="s">
        <v>20</v>
      </c>
      <c r="B3" s="78"/>
      <c r="C3" s="42">
        <f>SUM(D3:G3)</f>
        <v>153000</v>
      </c>
      <c r="D3" s="68">
        <f>D4</f>
        <v>1000</v>
      </c>
      <c r="E3" s="68">
        <f t="shared" ref="E3:I4" si="0">E4</f>
        <v>5000</v>
      </c>
      <c r="F3" s="68">
        <f t="shared" si="0"/>
        <v>104500</v>
      </c>
      <c r="G3" s="68">
        <f t="shared" si="0"/>
        <v>42500</v>
      </c>
      <c r="H3" s="39">
        <f t="shared" si="0"/>
        <v>301500</v>
      </c>
      <c r="I3" s="39">
        <f t="shared" si="0"/>
        <v>301500</v>
      </c>
      <c r="J3" s="42">
        <f>C3+H3+I3</f>
        <v>756000</v>
      </c>
    </row>
    <row r="4" spans="1:10" s="2" customFormat="1" ht="54" customHeight="1">
      <c r="A4" s="79" t="s">
        <v>21</v>
      </c>
      <c r="B4" s="80"/>
      <c r="C4" s="43">
        <f t="shared" ref="C4:C12" si="1">SUM(D4:G4)</f>
        <v>153000</v>
      </c>
      <c r="D4" s="37">
        <f>D5</f>
        <v>1000</v>
      </c>
      <c r="E4" s="26">
        <f t="shared" si="0"/>
        <v>5000</v>
      </c>
      <c r="F4" s="26">
        <f t="shared" si="0"/>
        <v>104500</v>
      </c>
      <c r="G4" s="41">
        <f t="shared" si="0"/>
        <v>42500</v>
      </c>
      <c r="H4" s="40">
        <f t="shared" si="0"/>
        <v>301500</v>
      </c>
      <c r="I4" s="40">
        <f t="shared" si="0"/>
        <v>301500</v>
      </c>
      <c r="J4" s="43">
        <f>C4+H4+I4</f>
        <v>756000</v>
      </c>
    </row>
    <row r="5" spans="1:10" s="2" customFormat="1" ht="34.5" customHeight="1">
      <c r="A5" s="81" t="s">
        <v>22</v>
      </c>
      <c r="B5" s="82"/>
      <c r="C5" s="44">
        <f t="shared" si="1"/>
        <v>153000</v>
      </c>
      <c r="D5" s="45">
        <f t="shared" ref="D5:I5" si="2">SUM(D6:D15)</f>
        <v>1000</v>
      </c>
      <c r="E5" s="46">
        <f t="shared" si="2"/>
        <v>5000</v>
      </c>
      <c r="F5" s="46">
        <f t="shared" si="2"/>
        <v>104500</v>
      </c>
      <c r="G5" s="47">
        <f t="shared" si="2"/>
        <v>42500</v>
      </c>
      <c r="H5" s="48">
        <f t="shared" si="2"/>
        <v>301500</v>
      </c>
      <c r="I5" s="48">
        <f t="shared" si="2"/>
        <v>301500</v>
      </c>
      <c r="J5" s="44">
        <f t="shared" ref="J5:J12" si="3">C5+H5+I5</f>
        <v>756000</v>
      </c>
    </row>
    <row r="6" spans="1:10" s="5" customFormat="1" ht="25.5">
      <c r="A6" s="69"/>
      <c r="B6" s="59" t="s">
        <v>24</v>
      </c>
      <c r="C6" s="54">
        <f t="shared" si="1"/>
        <v>1000</v>
      </c>
      <c r="D6" s="49">
        <v>1000</v>
      </c>
      <c r="E6" s="50"/>
      <c r="F6" s="50"/>
      <c r="G6" s="51"/>
      <c r="H6" s="52"/>
      <c r="I6" s="52"/>
      <c r="J6" s="54">
        <f t="shared" si="3"/>
        <v>1000</v>
      </c>
    </row>
    <row r="7" spans="1:10" s="5" customFormat="1" ht="25.5">
      <c r="A7" s="69"/>
      <c r="B7" s="59" t="s">
        <v>25</v>
      </c>
      <c r="C7" s="54">
        <f t="shared" si="1"/>
        <v>5000</v>
      </c>
      <c r="D7" s="49"/>
      <c r="E7" s="50">
        <v>5000</v>
      </c>
      <c r="F7" s="50"/>
      <c r="G7" s="70"/>
      <c r="H7" s="52"/>
      <c r="I7" s="52"/>
      <c r="J7" s="54">
        <f t="shared" si="3"/>
        <v>5000</v>
      </c>
    </row>
    <row r="8" spans="1:10" s="5" customFormat="1" ht="25.5">
      <c r="A8" s="69"/>
      <c r="B8" s="59" t="s">
        <v>23</v>
      </c>
      <c r="C8" s="54">
        <f t="shared" si="1"/>
        <v>28000</v>
      </c>
      <c r="D8" s="49"/>
      <c r="E8" s="50"/>
      <c r="F8" s="50">
        <v>14000</v>
      </c>
      <c r="G8" s="51">
        <v>14000</v>
      </c>
      <c r="H8" s="52"/>
      <c r="I8" s="52"/>
      <c r="J8" s="54">
        <f t="shared" si="3"/>
        <v>28000</v>
      </c>
    </row>
    <row r="9" spans="1:10" s="5" customFormat="1">
      <c r="A9" s="69"/>
      <c r="B9" s="59" t="s">
        <v>26</v>
      </c>
      <c r="C9" s="54">
        <f t="shared" si="1"/>
        <v>22000</v>
      </c>
      <c r="D9" s="49"/>
      <c r="E9" s="50"/>
      <c r="F9" s="50">
        <v>22000</v>
      </c>
      <c r="G9" s="51"/>
      <c r="H9" s="52"/>
      <c r="I9" s="52"/>
      <c r="J9" s="54">
        <f t="shared" si="3"/>
        <v>22000</v>
      </c>
    </row>
    <row r="10" spans="1:10" s="5" customFormat="1">
      <c r="A10" s="69"/>
      <c r="B10" s="59" t="s">
        <v>27</v>
      </c>
      <c r="C10" s="54">
        <f t="shared" si="1"/>
        <v>40000</v>
      </c>
      <c r="D10" s="49"/>
      <c r="E10" s="50"/>
      <c r="F10" s="50">
        <v>40000</v>
      </c>
      <c r="G10" s="51"/>
      <c r="H10" s="52"/>
      <c r="I10" s="52"/>
      <c r="J10" s="54">
        <f t="shared" si="3"/>
        <v>40000</v>
      </c>
    </row>
    <row r="11" spans="1:10" s="5" customFormat="1">
      <c r="A11" s="69"/>
      <c r="B11" s="59" t="s">
        <v>28</v>
      </c>
      <c r="C11" s="54">
        <f t="shared" si="1"/>
        <v>12000</v>
      </c>
      <c r="D11" s="49"/>
      <c r="E11" s="50"/>
      <c r="F11" s="50">
        <v>6000</v>
      </c>
      <c r="G11" s="51">
        <v>6000</v>
      </c>
      <c r="H11" s="52">
        <v>24000</v>
      </c>
      <c r="I11" s="52">
        <v>24000</v>
      </c>
      <c r="J11" s="54">
        <f t="shared" si="3"/>
        <v>60000</v>
      </c>
    </row>
    <row r="12" spans="1:10" s="5" customFormat="1">
      <c r="A12" s="69"/>
      <c r="B12" s="59" t="s">
        <v>29</v>
      </c>
      <c r="C12" s="54">
        <f t="shared" si="1"/>
        <v>45000</v>
      </c>
      <c r="D12" s="49"/>
      <c r="E12" s="50"/>
      <c r="F12" s="50">
        <v>22500</v>
      </c>
      <c r="G12" s="51">
        <v>22500</v>
      </c>
      <c r="H12" s="52">
        <v>90000</v>
      </c>
      <c r="I12" s="52">
        <v>90000</v>
      </c>
      <c r="J12" s="54">
        <f t="shared" si="3"/>
        <v>225000</v>
      </c>
    </row>
    <row r="13" spans="1:10" s="5" customFormat="1">
      <c r="A13" s="69"/>
      <c r="B13" s="59" t="s">
        <v>30</v>
      </c>
      <c r="C13" s="54">
        <f t="shared" ref="C13:C15" si="4">SUM(D13:G13)</f>
        <v>0</v>
      </c>
      <c r="D13" s="49"/>
      <c r="E13" s="50"/>
      <c r="F13" s="50"/>
      <c r="G13" s="51"/>
      <c r="H13" s="52">
        <v>100000</v>
      </c>
      <c r="I13" s="52">
        <v>100000</v>
      </c>
      <c r="J13" s="54">
        <f t="shared" ref="J13:J15" si="5">C13+H13+I13</f>
        <v>200000</v>
      </c>
    </row>
    <row r="14" spans="1:10" s="5" customFormat="1">
      <c r="A14" s="69"/>
      <c r="B14" s="59" t="s">
        <v>31</v>
      </c>
      <c r="C14" s="54">
        <f t="shared" si="4"/>
        <v>0</v>
      </c>
      <c r="D14" s="49"/>
      <c r="E14" s="50"/>
      <c r="F14" s="50"/>
      <c r="G14" s="51"/>
      <c r="H14" s="52">
        <v>20000</v>
      </c>
      <c r="I14" s="52">
        <v>20000</v>
      </c>
      <c r="J14" s="54">
        <f t="shared" si="5"/>
        <v>40000</v>
      </c>
    </row>
    <row r="15" spans="1:10" s="5" customFormat="1" ht="13.5" thickBot="1">
      <c r="A15" s="71"/>
      <c r="B15" s="72" t="s">
        <v>32</v>
      </c>
      <c r="C15" s="73">
        <f t="shared" si="4"/>
        <v>0</v>
      </c>
      <c r="D15" s="74"/>
      <c r="E15" s="75"/>
      <c r="F15" s="75"/>
      <c r="G15" s="76"/>
      <c r="H15" s="53">
        <v>67500</v>
      </c>
      <c r="I15" s="53">
        <v>67500</v>
      </c>
      <c r="J15" s="73">
        <f t="shared" si="5"/>
        <v>135000</v>
      </c>
    </row>
  </sheetData>
  <sheetProtection sheet="1" objects="1" scenarios="1" formatCells="0" formatColumns="0" formatRows="0" autoFilter="0"/>
  <mergeCells count="3">
    <mergeCell ref="A3:B3"/>
    <mergeCell ref="A4:B4"/>
    <mergeCell ref="A5:B5"/>
  </mergeCells>
  <conditionalFormatting sqref="D6:E10 G6:I10">
    <cfRule type="expression" dxfId="31" priority="47">
      <formula>D6&lt;&gt;""</formula>
    </cfRule>
  </conditionalFormatting>
  <conditionalFormatting sqref="E9:E10 I10 H6:I9 G9">
    <cfRule type="expression" dxfId="30" priority="45">
      <formula>E6&lt;&gt;""</formula>
    </cfRule>
  </conditionalFormatting>
  <conditionalFormatting sqref="E8">
    <cfRule type="expression" dxfId="29" priority="44">
      <formula>E8&lt;&gt;""</formula>
    </cfRule>
  </conditionalFormatting>
  <conditionalFormatting sqref="G10">
    <cfRule type="expression" dxfId="28" priority="43">
      <formula>G10&lt;&gt;""</formula>
    </cfRule>
  </conditionalFormatting>
  <conditionalFormatting sqref="H10">
    <cfRule type="expression" dxfId="27" priority="42">
      <formula>H10&lt;&gt;""</formula>
    </cfRule>
  </conditionalFormatting>
  <conditionalFormatting sqref="H11">
    <cfRule type="expression" dxfId="26" priority="17">
      <formula>H11&lt;&gt;""</formula>
    </cfRule>
  </conditionalFormatting>
  <conditionalFormatting sqref="D11:E12 G11:I11 G12">
    <cfRule type="expression" dxfId="25" priority="20">
      <formula>D11&lt;&gt;""</formula>
    </cfRule>
  </conditionalFormatting>
  <conditionalFormatting sqref="E11:E12 I11">
    <cfRule type="expression" dxfId="24" priority="19">
      <formula>E11&lt;&gt;""</formula>
    </cfRule>
  </conditionalFormatting>
  <conditionalFormatting sqref="G11:G12">
    <cfRule type="expression" dxfId="23" priority="18">
      <formula>G11&lt;&gt;""</formula>
    </cfRule>
  </conditionalFormatting>
  <conditionalFormatting sqref="F6:F12">
    <cfRule type="expression" dxfId="22" priority="16">
      <formula>F6&lt;&gt;""</formula>
    </cfRule>
  </conditionalFormatting>
  <conditionalFormatting sqref="D13:E15 G13:G15">
    <cfRule type="expression" dxfId="21" priority="7">
      <formula>D13&lt;&gt;""</formula>
    </cfRule>
  </conditionalFormatting>
  <conditionalFormatting sqref="E13:E15">
    <cfRule type="expression" dxfId="20" priority="6">
      <formula>E13&lt;&gt;""</formula>
    </cfRule>
  </conditionalFormatting>
  <conditionalFormatting sqref="G13:G15">
    <cfRule type="expression" dxfId="19" priority="5">
      <formula>G13&lt;&gt;""</formula>
    </cfRule>
  </conditionalFormatting>
  <conditionalFormatting sqref="F13:F15">
    <cfRule type="expression" dxfId="18" priority="3">
      <formula>F13&lt;&gt;""</formula>
    </cfRule>
  </conditionalFormatting>
  <conditionalFormatting sqref="H12:I15">
    <cfRule type="expression" dxfId="17" priority="2">
      <formula>H12&lt;&gt;""</formula>
    </cfRule>
  </conditionalFormatting>
  <conditionalFormatting sqref="H12:I15">
    <cfRule type="expression" dxfId="16" priority="1">
      <formula>H12&lt;&gt;""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0000"/>
  </sheetPr>
  <dimension ref="A1:P18"/>
  <sheetViews>
    <sheetView zoomScale="80" zoomScaleNormal="80" workbookViewId="0">
      <pane xSplit="1" ySplit="4" topLeftCell="E7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Q18" sqref="Q18"/>
    </sheetView>
  </sheetViews>
  <sheetFormatPr baseColWidth="10" defaultColWidth="12" defaultRowHeight="12.75" outlineLevelRow="1"/>
  <cols>
    <col min="1" max="1" width="48.1640625" style="4" bestFit="1" customWidth="1"/>
    <col min="2" max="2" width="18.33203125" style="3" customWidth="1"/>
    <col min="3" max="3" width="15.83203125" style="3" customWidth="1"/>
    <col min="4" max="4" width="15.33203125" style="3" bestFit="1" customWidth="1"/>
    <col min="5" max="5" width="18" style="3" customWidth="1"/>
    <col min="6" max="6" width="14" style="1" bestFit="1" customWidth="1"/>
    <col min="7" max="7" width="18.33203125" style="3" customWidth="1"/>
    <col min="8" max="8" width="15.83203125" style="3" customWidth="1"/>
    <col min="9" max="9" width="15.33203125" style="3" bestFit="1" customWidth="1"/>
    <col min="10" max="10" width="18" style="3" customWidth="1"/>
    <col min="11" max="11" width="14" style="1" bestFit="1" customWidth="1"/>
    <col min="12" max="12" width="18.33203125" style="3" customWidth="1"/>
    <col min="13" max="13" width="15.83203125" style="3" customWidth="1"/>
    <col min="14" max="14" width="15.33203125" style="3" bestFit="1" customWidth="1"/>
    <col min="15" max="15" width="18" style="3" customWidth="1"/>
    <col min="16" max="16" width="14" style="1" bestFit="1" customWidth="1"/>
    <col min="17" max="16384" width="12" style="1"/>
  </cols>
  <sheetData>
    <row r="1" spans="1:16" outlineLevel="1"/>
    <row r="2" spans="1:16" ht="20.25">
      <c r="A2" s="60" t="s">
        <v>19</v>
      </c>
      <c r="B2" s="27"/>
      <c r="E2" s="21"/>
      <c r="J2" s="21"/>
      <c r="O2" s="21"/>
    </row>
    <row r="3" spans="1:16">
      <c r="A3" s="6"/>
      <c r="B3" s="83">
        <v>2016</v>
      </c>
      <c r="C3" s="84"/>
      <c r="D3" s="84"/>
      <c r="E3" s="85"/>
      <c r="G3" s="83">
        <v>2017</v>
      </c>
      <c r="H3" s="84"/>
      <c r="I3" s="84"/>
      <c r="J3" s="85"/>
      <c r="L3" s="83">
        <v>2018</v>
      </c>
      <c r="M3" s="84"/>
      <c r="N3" s="84"/>
      <c r="O3" s="85"/>
    </row>
    <row r="4" spans="1:16" ht="25.5">
      <c r="A4" s="6" t="s">
        <v>9</v>
      </c>
      <c r="B4" s="22" t="s">
        <v>11</v>
      </c>
      <c r="C4" s="22" t="s">
        <v>18</v>
      </c>
      <c r="D4" s="22" t="s">
        <v>16</v>
      </c>
      <c r="E4" s="22" t="s">
        <v>0</v>
      </c>
      <c r="F4" s="25" t="s">
        <v>17</v>
      </c>
      <c r="G4" s="22" t="str">
        <f>B4</f>
        <v>Salario</v>
      </c>
      <c r="H4" s="22" t="str">
        <f>C4</f>
        <v>Gastos de funcionamiento</v>
      </c>
      <c r="I4" s="22" t="str">
        <f>D4</f>
        <v>Inversión</v>
      </c>
      <c r="J4" s="22" t="s">
        <v>0</v>
      </c>
      <c r="K4" s="25" t="str">
        <f>F4</f>
        <v>Validación</v>
      </c>
      <c r="L4" s="22" t="str">
        <f>G4</f>
        <v>Salario</v>
      </c>
      <c r="M4" s="22" t="str">
        <f>H4</f>
        <v>Gastos de funcionamiento</v>
      </c>
      <c r="N4" s="22" t="str">
        <f>I4</f>
        <v>Inversión</v>
      </c>
      <c r="O4" s="22" t="s">
        <v>0</v>
      </c>
      <c r="P4" s="25" t="str">
        <f>K4</f>
        <v>Validación</v>
      </c>
    </row>
    <row r="5" spans="1:16" s="17" customFormat="1">
      <c r="A5" s="29" t="s">
        <v>10</v>
      </c>
      <c r="B5" s="30">
        <f>B6</f>
        <v>50000</v>
      </c>
      <c r="C5" s="30">
        <f t="shared" ref="C5" si="0">C6</f>
        <v>41000</v>
      </c>
      <c r="D5" s="30">
        <f>D6</f>
        <v>62000</v>
      </c>
      <c r="E5" s="30">
        <f t="shared" ref="E5" si="1">E6</f>
        <v>153000</v>
      </c>
      <c r="F5" s="31"/>
      <c r="G5" s="30">
        <f>G6</f>
        <v>157500</v>
      </c>
      <c r="H5" s="30">
        <f t="shared" ref="H5" si="2">H6</f>
        <v>24000</v>
      </c>
      <c r="I5" s="30">
        <f t="shared" ref="I5" si="3">I6</f>
        <v>120000</v>
      </c>
      <c r="J5" s="30">
        <f t="shared" ref="J5" si="4">J6</f>
        <v>301500</v>
      </c>
      <c r="K5" s="31"/>
      <c r="L5" s="30">
        <f>L6</f>
        <v>157500</v>
      </c>
      <c r="M5" s="30">
        <f t="shared" ref="M5" si="5">M6</f>
        <v>24000</v>
      </c>
      <c r="N5" s="30">
        <f t="shared" ref="N5" si="6">N6</f>
        <v>120000</v>
      </c>
      <c r="O5" s="30">
        <f t="shared" ref="O5" si="7">O6</f>
        <v>301500</v>
      </c>
      <c r="P5" s="31"/>
    </row>
    <row r="6" spans="1:16" s="17" customFormat="1" ht="49.5">
      <c r="A6" s="32" t="str">
        <f>'Planificación de gastos'!A3</f>
        <v>Programa 1 RESTAURACIÓN DE LA DIVERSIDAD BIOLÓGICA Y SUS SERVICIOS ECOSISTÉMICOS</v>
      </c>
      <c r="B6" s="33">
        <f>B7</f>
        <v>50000</v>
      </c>
      <c r="C6" s="33">
        <f>C7</f>
        <v>41000</v>
      </c>
      <c r="D6" s="33">
        <f>D7</f>
        <v>62000</v>
      </c>
      <c r="E6" s="33">
        <f>'Planificación de gastos'!C3</f>
        <v>153000</v>
      </c>
      <c r="F6" s="24">
        <f t="shared" ref="F6:F18" si="8">IF((B6+C6+D6)=0,0,E6-SUM(B6:D6))</f>
        <v>0</v>
      </c>
      <c r="G6" s="33">
        <f>G7</f>
        <v>157500</v>
      </c>
      <c r="H6" s="33">
        <f>H7</f>
        <v>24000</v>
      </c>
      <c r="I6" s="33">
        <f>I7</f>
        <v>120000</v>
      </c>
      <c r="J6" s="33">
        <f>'Planificación de gastos'!H3</f>
        <v>301500</v>
      </c>
      <c r="K6" s="24">
        <f t="shared" ref="K6:K18" si="9">IF((G6+H6+I6)=0,0,J6-SUM(G6:I6))</f>
        <v>0</v>
      </c>
      <c r="L6" s="33">
        <f>L7</f>
        <v>157500</v>
      </c>
      <c r="M6" s="33">
        <f>M7</f>
        <v>24000</v>
      </c>
      <c r="N6" s="33">
        <f>N7</f>
        <v>120000</v>
      </c>
      <c r="O6" s="33">
        <f>'Planificación de gastos'!I3</f>
        <v>301500</v>
      </c>
      <c r="P6" s="24">
        <f t="shared" ref="P6:P18" si="10">IF((L6+M6+N6)=0,0,O6-SUM(L6:N6))</f>
        <v>0</v>
      </c>
    </row>
    <row r="7" spans="1:16" s="17" customFormat="1" ht="82.5">
      <c r="A7" s="34" t="str">
        <f>'Planificación de gastos'!A4</f>
        <v>Sub-programa 1.1  Establecer un Programa Nacional que promueva y fomente la recuperación, rehabilitación y restauración de los componentes de la diversidad biológica y sus servicios ecosistémicos.</v>
      </c>
      <c r="B7" s="35">
        <f>B8</f>
        <v>50000</v>
      </c>
      <c r="C7" s="35">
        <f t="shared" ref="C7" si="11">C8</f>
        <v>41000</v>
      </c>
      <c r="D7" s="35">
        <f>D8</f>
        <v>62000</v>
      </c>
      <c r="E7" s="35">
        <f>'Planificación de gastos'!C4</f>
        <v>153000</v>
      </c>
      <c r="F7" s="24">
        <f t="shared" si="8"/>
        <v>0</v>
      </c>
      <c r="G7" s="35">
        <f>G8</f>
        <v>157500</v>
      </c>
      <c r="H7" s="35">
        <f t="shared" ref="H7" si="12">H8</f>
        <v>24000</v>
      </c>
      <c r="I7" s="35">
        <f>I8</f>
        <v>120000</v>
      </c>
      <c r="J7" s="35">
        <f>'Planificación de gastos'!H4</f>
        <v>301500</v>
      </c>
      <c r="K7" s="24">
        <f t="shared" si="9"/>
        <v>0</v>
      </c>
      <c r="L7" s="35">
        <f>L8</f>
        <v>157500</v>
      </c>
      <c r="M7" s="35">
        <f t="shared" ref="M7" si="13">M8</f>
        <v>24000</v>
      </c>
      <c r="N7" s="35">
        <f>N8</f>
        <v>120000</v>
      </c>
      <c r="O7" s="35">
        <f>'Planificación de gastos'!I4</f>
        <v>301500</v>
      </c>
      <c r="P7" s="24">
        <f t="shared" si="10"/>
        <v>0</v>
      </c>
    </row>
    <row r="8" spans="1:16" s="17" customFormat="1" ht="25.5">
      <c r="A8" s="20" t="str">
        <f>'Planificación de gastos'!A5</f>
        <v xml:space="preserve">Acción 1.1.1 Implementación del Programa Nacional de Restauración. </v>
      </c>
      <c r="B8" s="18">
        <f>SUM(B9:B18)</f>
        <v>50000</v>
      </c>
      <c r="C8" s="18">
        <f>SUM(C9:C18)</f>
        <v>41000</v>
      </c>
      <c r="D8" s="18">
        <f>SUM(D9:D18)</f>
        <v>62000</v>
      </c>
      <c r="E8" s="18">
        <f>'Planificación de gastos'!C5</f>
        <v>153000</v>
      </c>
      <c r="F8" s="24">
        <f t="shared" si="8"/>
        <v>0</v>
      </c>
      <c r="G8" s="18">
        <f>SUM(G9:G18)</f>
        <v>157500</v>
      </c>
      <c r="H8" s="18">
        <f>SUM(H9:H18)</f>
        <v>24000</v>
      </c>
      <c r="I8" s="18">
        <f>SUM(I9:I18)</f>
        <v>120000</v>
      </c>
      <c r="J8" s="18">
        <f>'Planificación de gastos'!H5</f>
        <v>301500</v>
      </c>
      <c r="K8" s="24">
        <f t="shared" si="9"/>
        <v>0</v>
      </c>
      <c r="L8" s="18">
        <f>SUM(L9:L18)</f>
        <v>157500</v>
      </c>
      <c r="M8" s="18">
        <f>SUM(M9:M18)</f>
        <v>24000</v>
      </c>
      <c r="N8" s="18">
        <f>SUM(N9:N18)</f>
        <v>120000</v>
      </c>
      <c r="O8" s="18">
        <f>'Planificación de gastos'!I5</f>
        <v>301500</v>
      </c>
      <c r="P8" s="24">
        <f t="shared" si="10"/>
        <v>0</v>
      </c>
    </row>
    <row r="9" spans="1:16" s="17" customFormat="1" ht="25.5">
      <c r="A9" s="23" t="str">
        <f>'Planificación de gastos'!B6</f>
        <v>DIAGNÓSTICO NACIONAL DE ÁREAS A RESTAURAR (A L INTERNO DE LA SECRETARÍA)</v>
      </c>
      <c r="B9" s="28"/>
      <c r="C9" s="28">
        <v>1000</v>
      </c>
      <c r="D9" s="28"/>
      <c r="E9" s="19">
        <f>'Planificación de gastos'!C6</f>
        <v>1000</v>
      </c>
      <c r="F9" s="24">
        <f t="shared" si="8"/>
        <v>0</v>
      </c>
      <c r="G9" s="28"/>
      <c r="H9" s="28"/>
      <c r="I9" s="28"/>
      <c r="J9" s="19">
        <f>'Planificación de gastos'!H6</f>
        <v>0</v>
      </c>
      <c r="K9" s="24">
        <f t="shared" si="9"/>
        <v>0</v>
      </c>
      <c r="L9" s="28"/>
      <c r="M9" s="28"/>
      <c r="N9" s="28"/>
      <c r="O9" s="19">
        <f>'Planificación de gastos'!I6</f>
        <v>0</v>
      </c>
      <c r="P9" s="24">
        <f t="shared" si="10"/>
        <v>0</v>
      </c>
    </row>
    <row r="10" spans="1:16" s="17" customFormat="1" ht="25.5">
      <c r="A10" s="23" t="str">
        <f>'Planificación de gastos'!B7</f>
        <v>ELABORACIÓN DE PLAN NACIONAL DE RESTAURACIÓN POR PARTE DE CONSULTOR</v>
      </c>
      <c r="B10" s="28">
        <v>5000</v>
      </c>
      <c r="C10" s="28"/>
      <c r="D10" s="28"/>
      <c r="E10" s="19">
        <f>'Planificación de gastos'!C7</f>
        <v>5000</v>
      </c>
      <c r="F10" s="24">
        <f t="shared" si="8"/>
        <v>0</v>
      </c>
      <c r="G10" s="28"/>
      <c r="H10" s="28"/>
      <c r="I10" s="28"/>
      <c r="J10" s="19">
        <f>'Planificación de gastos'!H7</f>
        <v>0</v>
      </c>
      <c r="K10" s="24">
        <f t="shared" si="9"/>
        <v>0</v>
      </c>
      <c r="L10" s="28"/>
      <c r="M10" s="28"/>
      <c r="N10" s="28"/>
      <c r="O10" s="19">
        <f>'Planificación de gastos'!I7</f>
        <v>0</v>
      </c>
      <c r="P10" s="24">
        <f t="shared" si="10"/>
        <v>0</v>
      </c>
    </row>
    <row r="11" spans="1:16" s="17" customFormat="1" ht="25.5">
      <c r="A11" s="23" t="str">
        <f>'Planificación de gastos'!B8</f>
        <v>SOCIALIZACIÓN DEL PLAN NACIONAL DE RESTAURACIÓN A LA SOCIEDAD CIVIL(TALLERES)</v>
      </c>
      <c r="B11" s="28"/>
      <c r="C11" s="28">
        <v>28000</v>
      </c>
      <c r="D11" s="28"/>
      <c r="E11" s="19">
        <f>'Planificación de gastos'!C8</f>
        <v>28000</v>
      </c>
      <c r="F11" s="24">
        <f t="shared" si="8"/>
        <v>0</v>
      </c>
      <c r="G11" s="28"/>
      <c r="H11" s="28"/>
      <c r="I11" s="28"/>
      <c r="J11" s="19">
        <f>'Planificación de gastos'!H8</f>
        <v>0</v>
      </c>
      <c r="K11" s="24">
        <f t="shared" si="9"/>
        <v>0</v>
      </c>
      <c r="L11" s="28"/>
      <c r="M11" s="28"/>
      <c r="N11" s="28"/>
      <c r="O11" s="19">
        <f>'Planificación de gastos'!I8</f>
        <v>0</v>
      </c>
      <c r="P11" s="24">
        <f t="shared" si="10"/>
        <v>0</v>
      </c>
    </row>
    <row r="12" spans="1:16" s="17" customFormat="1">
      <c r="A12" s="23" t="str">
        <f>'Planificación de gastos'!B9</f>
        <v>COMPRA DE EQUIPO DE OFICINA</v>
      </c>
      <c r="B12" s="28"/>
      <c r="C12" s="28"/>
      <c r="D12" s="28">
        <v>22000</v>
      </c>
      <c r="E12" s="19">
        <f>'Planificación de gastos'!C9</f>
        <v>22000</v>
      </c>
      <c r="F12" s="24">
        <f t="shared" si="8"/>
        <v>0</v>
      </c>
      <c r="G12" s="28"/>
      <c r="H12" s="28"/>
      <c r="I12" s="28"/>
      <c r="J12" s="19">
        <f>'Planificación de gastos'!H9</f>
        <v>0</v>
      </c>
      <c r="K12" s="24">
        <f t="shared" si="9"/>
        <v>0</v>
      </c>
      <c r="L12" s="28"/>
      <c r="M12" s="28"/>
      <c r="N12" s="28"/>
      <c r="O12" s="19">
        <f>'Planificación de gastos'!I9</f>
        <v>0</v>
      </c>
      <c r="P12" s="24">
        <f t="shared" si="10"/>
        <v>0</v>
      </c>
    </row>
    <row r="13" spans="1:16" s="17" customFormat="1">
      <c r="A13" s="23" t="str">
        <f>'Planificación de gastos'!B10</f>
        <v>COMPRA DE VEHICULO</v>
      </c>
      <c r="B13" s="28"/>
      <c r="C13" s="28"/>
      <c r="D13" s="28">
        <v>40000</v>
      </c>
      <c r="E13" s="19">
        <f>'Planificación de gastos'!C10</f>
        <v>40000</v>
      </c>
      <c r="F13" s="24">
        <f t="shared" si="8"/>
        <v>0</v>
      </c>
      <c r="G13" s="28"/>
      <c r="H13" s="28"/>
      <c r="I13" s="28"/>
      <c r="J13" s="19">
        <f>'Planificación de gastos'!H10</f>
        <v>0</v>
      </c>
      <c r="K13" s="24">
        <f t="shared" si="9"/>
        <v>0</v>
      </c>
      <c r="L13" s="28"/>
      <c r="M13" s="28"/>
      <c r="N13" s="28"/>
      <c r="O13" s="19">
        <f>'Planificación de gastos'!I10</f>
        <v>0</v>
      </c>
      <c r="P13" s="24">
        <f t="shared" si="10"/>
        <v>0</v>
      </c>
    </row>
    <row r="14" spans="1:16" s="58" customFormat="1">
      <c r="A14" s="55" t="str">
        <f>'Planificación de gastos'!B11</f>
        <v>COMPRA DE CONSUMIBLES</v>
      </c>
      <c r="B14" s="56"/>
      <c r="C14" s="56">
        <v>12000</v>
      </c>
      <c r="D14" s="56"/>
      <c r="E14" s="57">
        <f>'Planificación de gastos'!C11</f>
        <v>12000</v>
      </c>
      <c r="F14" s="24">
        <f t="shared" si="8"/>
        <v>0</v>
      </c>
      <c r="G14" s="56"/>
      <c r="H14" s="56">
        <v>24000</v>
      </c>
      <c r="I14" s="56"/>
      <c r="J14" s="57">
        <f>'Planificación de gastos'!H11</f>
        <v>24000</v>
      </c>
      <c r="K14" s="24">
        <f t="shared" si="9"/>
        <v>0</v>
      </c>
      <c r="L14" s="56"/>
      <c r="M14" s="56">
        <v>24000</v>
      </c>
      <c r="N14" s="56"/>
      <c r="O14" s="57">
        <f>'Planificación de gastos'!I11</f>
        <v>24000</v>
      </c>
      <c r="P14" s="24">
        <f t="shared" si="10"/>
        <v>0</v>
      </c>
    </row>
    <row r="15" spans="1:16" s="17" customFormat="1" ht="25.5">
      <c r="A15" s="23" t="str">
        <f>'Planificación de gastos'!B12</f>
        <v>CONTRATACIÓN DE PERSONAL PARA LA IMPLEMENTACIÓN</v>
      </c>
      <c r="B15" s="28">
        <v>45000</v>
      </c>
      <c r="C15" s="28"/>
      <c r="D15" s="28"/>
      <c r="E15" s="19">
        <f>'Planificación de gastos'!C12</f>
        <v>45000</v>
      </c>
      <c r="F15" s="24">
        <f t="shared" si="8"/>
        <v>0</v>
      </c>
      <c r="G15" s="28">
        <v>90000</v>
      </c>
      <c r="H15" s="28"/>
      <c r="I15" s="28"/>
      <c r="J15" s="19">
        <f>'Planificación de gastos'!H12</f>
        <v>90000</v>
      </c>
      <c r="K15" s="24">
        <f t="shared" si="9"/>
        <v>0</v>
      </c>
      <c r="L15" s="28">
        <v>90000</v>
      </c>
      <c r="M15" s="28"/>
      <c r="N15" s="28"/>
      <c r="O15" s="19">
        <f>'Planificación de gastos'!I12</f>
        <v>90000</v>
      </c>
      <c r="P15" s="24">
        <f t="shared" si="10"/>
        <v>0</v>
      </c>
    </row>
    <row r="16" spans="1:16" s="17" customFormat="1">
      <c r="A16" s="23" t="str">
        <f>'Planificación de gastos'!B13</f>
        <v>COMPRA DE ARBOLES</v>
      </c>
      <c r="B16" s="28"/>
      <c r="C16" s="28"/>
      <c r="D16" s="28"/>
      <c r="E16" s="19">
        <f>'Planificación de gastos'!C13</f>
        <v>0</v>
      </c>
      <c r="F16" s="24">
        <f t="shared" si="8"/>
        <v>0</v>
      </c>
      <c r="G16" s="28"/>
      <c r="H16" s="28"/>
      <c r="I16" s="28">
        <v>100000</v>
      </c>
      <c r="J16" s="19">
        <f>'Planificación de gastos'!H13</f>
        <v>100000</v>
      </c>
      <c r="K16" s="24">
        <f t="shared" si="9"/>
        <v>0</v>
      </c>
      <c r="L16" s="28"/>
      <c r="M16" s="28"/>
      <c r="N16" s="28">
        <v>100000</v>
      </c>
      <c r="O16" s="19">
        <f>'Planificación de gastos'!I13</f>
        <v>100000</v>
      </c>
      <c r="P16" s="24">
        <f t="shared" si="10"/>
        <v>0</v>
      </c>
    </row>
    <row r="17" spans="1:16" s="17" customFormat="1">
      <c r="A17" s="23" t="str">
        <f>'Planificación de gastos'!B14</f>
        <v>TRASLADO DE ESPECIES</v>
      </c>
      <c r="B17" s="28"/>
      <c r="C17" s="28"/>
      <c r="D17" s="28"/>
      <c r="E17" s="19">
        <f>'Planificación de gastos'!C14</f>
        <v>0</v>
      </c>
      <c r="F17" s="24">
        <f t="shared" si="8"/>
        <v>0</v>
      </c>
      <c r="G17" s="28"/>
      <c r="H17" s="28"/>
      <c r="I17" s="28">
        <v>20000</v>
      </c>
      <c r="J17" s="19">
        <f>'Planificación de gastos'!H14</f>
        <v>20000</v>
      </c>
      <c r="K17" s="24">
        <f t="shared" si="9"/>
        <v>0</v>
      </c>
      <c r="L17" s="28"/>
      <c r="M17" s="28"/>
      <c r="N17" s="28">
        <v>20000</v>
      </c>
      <c r="O17" s="19">
        <f>'Planificación de gastos'!I14</f>
        <v>20000</v>
      </c>
      <c r="P17" s="24">
        <f t="shared" si="10"/>
        <v>0</v>
      </c>
    </row>
    <row r="18" spans="1:16" s="17" customFormat="1">
      <c r="A18" s="23" t="str">
        <f>'Planificación de gastos'!B15</f>
        <v>JORNALES</v>
      </c>
      <c r="B18" s="28"/>
      <c r="C18" s="28"/>
      <c r="D18" s="28"/>
      <c r="E18" s="19">
        <f>'Planificación de gastos'!C15</f>
        <v>0</v>
      </c>
      <c r="F18" s="24">
        <f t="shared" si="8"/>
        <v>0</v>
      </c>
      <c r="G18" s="28">
        <v>67500</v>
      </c>
      <c r="H18" s="28"/>
      <c r="I18" s="28"/>
      <c r="J18" s="19">
        <f>'Planificación de gastos'!H15</f>
        <v>67500</v>
      </c>
      <c r="K18" s="24">
        <f t="shared" si="9"/>
        <v>0</v>
      </c>
      <c r="L18" s="28">
        <v>67500</v>
      </c>
      <c r="M18" s="28"/>
      <c r="N18" s="28"/>
      <c r="O18" s="19">
        <f>'Planificación de gastos'!I15</f>
        <v>67500</v>
      </c>
      <c r="P18" s="24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B14:C14 A8:C13 D8:D14 E8:E15 A19:E27 G19:J27 L19:O27">
    <cfRule type="expression" priority="194">
      <formula>#REF!=4</formula>
    </cfRule>
    <cfRule type="expression" dxfId="15" priority="195">
      <formula>#REF!=3</formula>
    </cfRule>
    <cfRule type="expression" dxfId="14" priority="196">
      <formula>#REF!=2</formula>
    </cfRule>
  </conditionalFormatting>
  <conditionalFormatting sqref="B15:D15">
    <cfRule type="expression" priority="53">
      <formula>#REF!=4</formula>
    </cfRule>
    <cfRule type="expression" dxfId="13" priority="54">
      <formula>#REF!=3</formula>
    </cfRule>
    <cfRule type="expression" dxfId="12" priority="55">
      <formula>#REF!=2</formula>
    </cfRule>
  </conditionalFormatting>
  <conditionalFormatting sqref="L8:N15 G8:J18">
    <cfRule type="expression" priority="47">
      <formula>#REF!=4</formula>
    </cfRule>
    <cfRule type="expression" dxfId="11" priority="48">
      <formula>#REF!=3</formula>
    </cfRule>
    <cfRule type="expression" dxfId="10" priority="49">
      <formula>#REF!=2</formula>
    </cfRule>
  </conditionalFormatting>
  <conditionalFormatting sqref="O8:O15">
    <cfRule type="expression" priority="38">
      <formula>#REF!=4</formula>
    </cfRule>
    <cfRule type="expression" dxfId="9" priority="39">
      <formula>#REF!=3</formula>
    </cfRule>
    <cfRule type="expression" dxfId="8" priority="40">
      <formula>#REF!=2</formula>
    </cfRule>
  </conditionalFormatting>
  <conditionalFormatting sqref="A16:A18 E16:E18">
    <cfRule type="expression" priority="10">
      <formula>#REF!=4</formula>
    </cfRule>
    <cfRule type="expression" dxfId="7" priority="11">
      <formula>#REF!=3</formula>
    </cfRule>
    <cfRule type="expression" dxfId="6" priority="12">
      <formula>#REF!=2</formula>
    </cfRule>
  </conditionalFormatting>
  <conditionalFormatting sqref="B16:D18">
    <cfRule type="expression" priority="7">
      <formula>#REF!=4</formula>
    </cfRule>
    <cfRule type="expression" dxfId="5" priority="8">
      <formula>#REF!=3</formula>
    </cfRule>
    <cfRule type="expression" dxfId="4" priority="9">
      <formula>#REF!=2</formula>
    </cfRule>
  </conditionalFormatting>
  <conditionalFormatting sqref="L16:N18">
    <cfRule type="expression" priority="4">
      <formula>#REF!=4</formula>
    </cfRule>
    <cfRule type="expression" dxfId="3" priority="5">
      <formula>#REF!=3</formula>
    </cfRule>
    <cfRule type="expression" dxfId="2" priority="6">
      <formula>#REF!=2</formula>
    </cfRule>
  </conditionalFormatting>
  <conditionalFormatting sqref="O16:O18">
    <cfRule type="expression" priority="1">
      <formula>#REF!=4</formula>
    </cfRule>
    <cfRule type="expression" dxfId="1" priority="2">
      <formula>#REF!=3</formula>
    </cfRule>
    <cfRule type="expression" dxfId="0" priority="3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FFC000"/>
  </sheetPr>
  <dimension ref="A1:G8"/>
  <sheetViews>
    <sheetView topLeftCell="B1" workbookViewId="0">
      <selection activeCell="E12" sqref="E12"/>
    </sheetView>
  </sheetViews>
  <sheetFormatPr baseColWidth="10" defaultColWidth="12" defaultRowHeight="12.75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89" t="s">
        <v>13</v>
      </c>
      <c r="C1" s="89"/>
      <c r="D1" s="89"/>
      <c r="E1" s="89"/>
      <c r="F1" s="89"/>
      <c r="G1" s="89"/>
    </row>
    <row r="2" spans="1:7" ht="13.5" thickBot="1"/>
    <row r="3" spans="1:7" ht="18">
      <c r="B3" s="86" t="s">
        <v>14</v>
      </c>
      <c r="C3" s="87"/>
      <c r="D3" s="87"/>
      <c r="E3" s="87"/>
      <c r="F3" s="87"/>
      <c r="G3" s="88"/>
    </row>
    <row r="4" spans="1:7" ht="15.75">
      <c r="B4" s="11" t="s">
        <v>15</v>
      </c>
      <c r="C4" s="9">
        <v>2016</v>
      </c>
      <c r="D4" s="9">
        <f>C4+1</f>
        <v>2017</v>
      </c>
      <c r="E4" s="9">
        <f>D4+1</f>
        <v>2018</v>
      </c>
      <c r="F4" s="9" t="s">
        <v>0</v>
      </c>
      <c r="G4" s="12" t="s">
        <v>1</v>
      </c>
    </row>
    <row r="5" spans="1:7" ht="15.75">
      <c r="B5" s="36" t="str">
        <f>'Costos por categorías'!B4</f>
        <v>Salario</v>
      </c>
      <c r="C5" s="8">
        <f>'Costos por categorías'!B5</f>
        <v>50000</v>
      </c>
      <c r="D5" s="8">
        <f>'Costos por categorías'!G5</f>
        <v>157500</v>
      </c>
      <c r="E5" s="8">
        <f>'Costos por categorías'!L5</f>
        <v>157500</v>
      </c>
      <c r="F5" s="10">
        <f>SUM(C5:E5)</f>
        <v>365000</v>
      </c>
      <c r="G5" s="13">
        <f>F5/$F$8</f>
        <v>0.48280423280423279</v>
      </c>
    </row>
    <row r="6" spans="1:7" ht="25.5">
      <c r="B6" s="36" t="str">
        <f>'Costos por categorías'!C4</f>
        <v>Gastos de funcionamiento</v>
      </c>
      <c r="C6" s="8">
        <f>'Costos por categorías'!C5</f>
        <v>41000</v>
      </c>
      <c r="D6" s="8">
        <f>'Costos por categorías'!H5</f>
        <v>24000</v>
      </c>
      <c r="E6" s="8">
        <f>'Costos por categorías'!M5</f>
        <v>24000</v>
      </c>
      <c r="F6" s="10">
        <f>SUM(C6:E6)</f>
        <v>89000</v>
      </c>
      <c r="G6" s="13">
        <f>F6/$F$8</f>
        <v>0.11772486772486772</v>
      </c>
    </row>
    <row r="7" spans="1:7" ht="15.75">
      <c r="B7" s="36" t="str">
        <f>'Costos por categorías'!D4</f>
        <v>Inversión</v>
      </c>
      <c r="C7" s="8">
        <f>'Costos por categorías'!D5</f>
        <v>62000</v>
      </c>
      <c r="D7" s="8">
        <f>'Costos por categorías'!I5</f>
        <v>120000</v>
      </c>
      <c r="E7" s="8">
        <f>'Costos por categorías'!N5</f>
        <v>120000</v>
      </c>
      <c r="F7" s="10">
        <f>SUM(C7:E7)</f>
        <v>302000</v>
      </c>
      <c r="G7" s="13">
        <f>F7/$F$8</f>
        <v>0.39947089947089948</v>
      </c>
    </row>
    <row r="8" spans="1:7" ht="16.5" thickBot="1">
      <c r="B8" s="14" t="s">
        <v>12</v>
      </c>
      <c r="C8" s="15">
        <f>SUM(C5:C7)</f>
        <v>153000</v>
      </c>
      <c r="D8" s="15">
        <f>SUM(D5:D7)</f>
        <v>301500</v>
      </c>
      <c r="E8" s="15">
        <f>SUM(E5:E7)</f>
        <v>301500</v>
      </c>
      <c r="F8" s="15">
        <f>SUM(F5:F7)</f>
        <v>756000</v>
      </c>
      <c r="G8" s="16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disablePrompts="1"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Planificación de gastos</vt:lpstr>
      <vt:lpstr>Costos por categorías</vt:lpstr>
      <vt:lpstr>Gráfica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usuario</cp:lastModifiedBy>
  <cp:lastPrinted>2015-02-24T13:29:21Z</cp:lastPrinted>
  <dcterms:created xsi:type="dcterms:W3CDTF">2012-03-27T03:51:19Z</dcterms:created>
  <dcterms:modified xsi:type="dcterms:W3CDTF">2015-10-27T17:52:49Z</dcterms:modified>
</cp:coreProperties>
</file>