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Costa Rica\"/>
    </mc:Choice>
  </mc:AlternateContent>
  <bookViews>
    <workbookView xWindow="-1230" yWindow="6650" windowWidth="15600" windowHeight="1170" tabRatio="915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gastos'!$A$2:$O$23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A9" i="34" l="1"/>
  <c r="P26" i="34" l="1"/>
  <c r="K26" i="34"/>
  <c r="F26" i="34"/>
  <c r="P25" i="34"/>
  <c r="K25" i="34"/>
  <c r="F25" i="34"/>
  <c r="P24" i="34"/>
  <c r="K24" i="34"/>
  <c r="F24" i="34"/>
  <c r="P23" i="34"/>
  <c r="K23" i="34"/>
  <c r="F23" i="34"/>
  <c r="P22" i="34"/>
  <c r="K22" i="34"/>
  <c r="F22" i="34"/>
  <c r="N20" i="34"/>
  <c r="I20" i="34"/>
  <c r="D20" i="34"/>
  <c r="P19" i="34"/>
  <c r="K19" i="34"/>
  <c r="F19" i="34"/>
  <c r="P18" i="34"/>
  <c r="K18" i="34"/>
  <c r="F18" i="34"/>
  <c r="P17" i="34"/>
  <c r="K17" i="34"/>
  <c r="F17" i="34"/>
  <c r="P16" i="34"/>
  <c r="K16" i="34"/>
  <c r="F16" i="34"/>
  <c r="P15" i="34"/>
  <c r="K15" i="34"/>
  <c r="F15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K8" i="34"/>
  <c r="F8" i="34"/>
  <c r="P7" i="34"/>
  <c r="K7" i="34"/>
  <c r="F7" i="34"/>
  <c r="B7" i="48" l="1"/>
  <c r="B6" i="48"/>
  <c r="B5" i="48"/>
  <c r="K4" i="34"/>
  <c r="P4" i="34" s="1"/>
  <c r="I4" i="34"/>
  <c r="N4" i="34" s="1"/>
  <c r="H4" i="34"/>
  <c r="M4" i="34" s="1"/>
  <c r="G4" i="34"/>
  <c r="L4" i="34" s="1"/>
  <c r="I18" i="52" l="1"/>
  <c r="H18" i="52"/>
  <c r="G18" i="52"/>
  <c r="F18" i="52"/>
  <c r="E18" i="52"/>
  <c r="D18" i="52"/>
  <c r="H11" i="52"/>
  <c r="G11" i="52"/>
  <c r="F11" i="52"/>
  <c r="E11" i="52"/>
  <c r="D11" i="52"/>
  <c r="C11" i="52" s="1"/>
  <c r="J11" i="52" s="1"/>
  <c r="D5" i="52"/>
  <c r="E5" i="52"/>
  <c r="F5" i="52"/>
  <c r="G5" i="52"/>
  <c r="C5" i="52" s="1"/>
  <c r="H5" i="52"/>
  <c r="C6" i="52"/>
  <c r="J6" i="52" s="1"/>
  <c r="C7" i="52"/>
  <c r="J7" i="52" s="1"/>
  <c r="C8" i="52"/>
  <c r="C9" i="52"/>
  <c r="C10" i="52"/>
  <c r="C12" i="52"/>
  <c r="C13" i="52"/>
  <c r="C14" i="52"/>
  <c r="C15" i="52"/>
  <c r="J15" i="52" s="1"/>
  <c r="C16" i="52"/>
  <c r="C18" i="52"/>
  <c r="J18" i="52" s="1"/>
  <c r="C19" i="52"/>
  <c r="J19" i="52" s="1"/>
  <c r="C20" i="52"/>
  <c r="C21" i="52"/>
  <c r="C22" i="52"/>
  <c r="C23" i="52"/>
  <c r="J23" i="52" s="1"/>
  <c r="J9" i="52"/>
  <c r="J22" i="52"/>
  <c r="J21" i="52"/>
  <c r="J20" i="52"/>
  <c r="J16" i="52"/>
  <c r="J14" i="52"/>
  <c r="J13" i="52"/>
  <c r="J12" i="52"/>
  <c r="J10" i="52"/>
  <c r="J8" i="52"/>
  <c r="I11" i="52"/>
  <c r="I5" i="52"/>
  <c r="E26" i="34" l="1"/>
  <c r="A6" i="34"/>
  <c r="A7" i="34"/>
  <c r="A21" i="34"/>
  <c r="A20" i="34"/>
  <c r="A14" i="34"/>
  <c r="A8" i="34"/>
  <c r="N21" i="34"/>
  <c r="M21" i="34"/>
  <c r="M20" i="34" s="1"/>
  <c r="L21" i="34"/>
  <c r="L20" i="34" s="1"/>
  <c r="N14" i="34"/>
  <c r="M14" i="34"/>
  <c r="L14" i="34"/>
  <c r="N8" i="34"/>
  <c r="M8" i="34"/>
  <c r="M7" i="34" s="1"/>
  <c r="L8" i="34"/>
  <c r="L7" i="34" s="1"/>
  <c r="I21" i="34"/>
  <c r="H21" i="34"/>
  <c r="H20" i="34" s="1"/>
  <c r="G21" i="34"/>
  <c r="G20" i="34" s="1"/>
  <c r="I14" i="34"/>
  <c r="H14" i="34"/>
  <c r="G14" i="34"/>
  <c r="I8" i="34"/>
  <c r="I7" i="34" s="1"/>
  <c r="H8" i="34"/>
  <c r="G8" i="34"/>
  <c r="D21" i="34"/>
  <c r="C21" i="34"/>
  <c r="C20" i="34" s="1"/>
  <c r="B21" i="34"/>
  <c r="B20" i="34" s="1"/>
  <c r="D14" i="34"/>
  <c r="C14" i="34"/>
  <c r="B14" i="34"/>
  <c r="C8" i="34"/>
  <c r="D8" i="34"/>
  <c r="B8" i="34"/>
  <c r="O26" i="34"/>
  <c r="O25" i="34"/>
  <c r="O24" i="34"/>
  <c r="O23" i="34"/>
  <c r="O22" i="34"/>
  <c r="O19" i="34"/>
  <c r="O18" i="34"/>
  <c r="O17" i="34"/>
  <c r="O16" i="34"/>
  <c r="O15" i="34"/>
  <c r="O13" i="34"/>
  <c r="O12" i="34"/>
  <c r="O11" i="34"/>
  <c r="O10" i="34"/>
  <c r="O9" i="34"/>
  <c r="J26" i="34"/>
  <c r="J25" i="34"/>
  <c r="J24" i="34"/>
  <c r="J23" i="34"/>
  <c r="J22" i="34"/>
  <c r="J19" i="34"/>
  <c r="J18" i="34"/>
  <c r="J17" i="34"/>
  <c r="J16" i="34"/>
  <c r="J15" i="34"/>
  <c r="J13" i="34"/>
  <c r="J12" i="34"/>
  <c r="J11" i="34"/>
  <c r="J10" i="34"/>
  <c r="J9" i="34"/>
  <c r="A26" i="34"/>
  <c r="A25" i="34"/>
  <c r="A24" i="34"/>
  <c r="E23" i="34"/>
  <c r="A23" i="34"/>
  <c r="A22" i="34"/>
  <c r="A19" i="34"/>
  <c r="A18" i="34"/>
  <c r="A17" i="34"/>
  <c r="A16" i="34"/>
  <c r="A15" i="34"/>
  <c r="E25" i="34"/>
  <c r="E24" i="34"/>
  <c r="E19" i="34"/>
  <c r="E17" i="34"/>
  <c r="E12" i="34"/>
  <c r="E13" i="34"/>
  <c r="I17" i="52"/>
  <c r="G17" i="52"/>
  <c r="E17" i="52"/>
  <c r="D17" i="52"/>
  <c r="J8" i="34"/>
  <c r="A12" i="34"/>
  <c r="A13" i="34"/>
  <c r="A10" i="34"/>
  <c r="A11" i="34"/>
  <c r="H7" i="34" l="1"/>
  <c r="H6" i="34" s="1"/>
  <c r="H5" i="34" s="1"/>
  <c r="D6" i="48" s="1"/>
  <c r="M6" i="34"/>
  <c r="M5" i="34" s="1"/>
  <c r="E6" i="48" s="1"/>
  <c r="O8" i="34"/>
  <c r="I4" i="52"/>
  <c r="C7" i="34"/>
  <c r="L6" i="34"/>
  <c r="L5" i="34" s="1"/>
  <c r="E5" i="48" s="1"/>
  <c r="O14" i="34"/>
  <c r="P14" i="34" s="1"/>
  <c r="D4" i="52"/>
  <c r="D3" i="52" s="1"/>
  <c r="G4" i="52"/>
  <c r="G3" i="52" s="1"/>
  <c r="E4" i="52"/>
  <c r="E3" i="52" s="1"/>
  <c r="O21" i="34"/>
  <c r="P21" i="34" s="1"/>
  <c r="I6" i="34"/>
  <c r="N7" i="34"/>
  <c r="D7" i="34"/>
  <c r="E16" i="34"/>
  <c r="E22" i="34"/>
  <c r="F4" i="52"/>
  <c r="E15" i="34"/>
  <c r="E18" i="34"/>
  <c r="H4" i="52"/>
  <c r="J7" i="34" s="1"/>
  <c r="J20" i="34"/>
  <c r="K20" i="34" s="1"/>
  <c r="J14" i="34"/>
  <c r="K14" i="34" s="1"/>
  <c r="G7" i="34"/>
  <c r="B7" i="34"/>
  <c r="O20" i="34"/>
  <c r="P20" i="34" s="1"/>
  <c r="J21" i="34"/>
  <c r="K21" i="34" s="1"/>
  <c r="I5" i="34" l="1"/>
  <c r="D7" i="48" s="1"/>
  <c r="K6" i="34"/>
  <c r="N6" i="34"/>
  <c r="P6" i="34" s="1"/>
  <c r="C4" i="52"/>
  <c r="J4" i="52" s="1"/>
  <c r="O7" i="34"/>
  <c r="I3" i="52"/>
  <c r="N5" i="34"/>
  <c r="E7" i="48" s="1"/>
  <c r="G6" i="34"/>
  <c r="E11" i="34"/>
  <c r="O6" i="34" l="1"/>
  <c r="O5" i="34" s="1"/>
  <c r="G5" i="34"/>
  <c r="D5" i="48" s="1"/>
  <c r="E10" i="34"/>
  <c r="F17" i="52"/>
  <c r="F3" i="52" l="1"/>
  <c r="C3" i="52" s="1"/>
  <c r="C17" i="52"/>
  <c r="J5" i="52"/>
  <c r="E9" i="34"/>
  <c r="H17" i="52"/>
  <c r="J17" i="52" l="1"/>
  <c r="H3" i="52"/>
  <c r="E8" i="34"/>
  <c r="E7" i="34"/>
  <c r="J6" i="34" l="1"/>
  <c r="J3" i="52"/>
  <c r="J5" i="34" l="1"/>
  <c r="D4" i="48"/>
  <c r="E4" i="48" s="1"/>
  <c r="E6" i="34" l="1"/>
  <c r="E5" i="34" s="1"/>
  <c r="E14" i="34" l="1"/>
  <c r="F14" i="34" s="1"/>
  <c r="E21" i="34"/>
  <c r="F21" i="34" s="1"/>
  <c r="C6" i="34"/>
  <c r="C5" i="34" s="1"/>
  <c r="C6" i="48" s="1"/>
  <c r="D6" i="34"/>
  <c r="B6" i="34"/>
  <c r="B5" i="34" s="1"/>
  <c r="C5" i="48" s="1"/>
  <c r="D5" i="34" l="1"/>
  <c r="C7" i="48" s="1"/>
  <c r="F6" i="34"/>
  <c r="E20" i="34"/>
  <c r="F20" i="34" s="1"/>
  <c r="E8" i="48"/>
  <c r="C8" i="48" l="1"/>
  <c r="F5" i="48" l="1"/>
  <c r="F6" i="48" l="1"/>
  <c r="F7" i="48" l="1"/>
  <c r="D8" i="48"/>
  <c r="F8" i="48" l="1"/>
  <c r="G8" i="48" l="1"/>
  <c r="G5" i="48"/>
  <c r="G6" i="48"/>
  <c r="G7" i="48"/>
</calcChain>
</file>

<file path=xl/sharedStrings.xml><?xml version="1.0" encoding="utf-8"?>
<sst xmlns="http://schemas.openxmlformats.org/spreadsheetml/2006/main" count="44" uniqueCount="41">
  <si>
    <t>Total</t>
  </si>
  <si>
    <t>%</t>
  </si>
  <si>
    <t>Total 2016-2018</t>
  </si>
  <si>
    <t>Costing Exercise</t>
  </si>
  <si>
    <t>.</t>
  </si>
  <si>
    <t>Consultoría</t>
  </si>
  <si>
    <t>Revisión y pruebas</t>
  </si>
  <si>
    <t>Taller de validación</t>
  </si>
  <si>
    <t>Investigación</t>
  </si>
  <si>
    <t>Taller de validación (para 1.1.1)</t>
  </si>
  <si>
    <t>Elaboración de requisitos (reuniones)</t>
  </si>
  <si>
    <t>Ejecución del desarrollo (reuniones, validación, compra de software)</t>
  </si>
  <si>
    <t>Realización de pruebas</t>
  </si>
  <si>
    <t>Validación del producto final</t>
  </si>
  <si>
    <t>Taller de capacitación</t>
  </si>
  <si>
    <t>Estructura de la actividad</t>
  </si>
  <si>
    <t>C1</t>
  </si>
  <si>
    <t>C2</t>
  </si>
  <si>
    <t>C3</t>
  </si>
  <si>
    <t>C4</t>
  </si>
  <si>
    <t xml:space="preserve">Sub-programa 1.1  Desarrollar la estrategia de movilización de recursos humanos y ﬁ nancieros para la implementación de la Década de la Vida y el desarrollo. 
</t>
  </si>
  <si>
    <t>Acción 1.1.2 Emisión de resolución por parte del Honorable Consejo Nacional de Áreas Protegidas que instruya a todas las unidades y dependencias del CONAP, su reorganización en función de las prioridades de la Política Nacional de Diversidad Biológica.</t>
  </si>
  <si>
    <t>Sub-dirección de costos por categorías</t>
  </si>
  <si>
    <t>Categorías de gastos</t>
  </si>
  <si>
    <t>Salario</t>
  </si>
  <si>
    <t>Gastos de funcionamiento</t>
  </si>
  <si>
    <t>Inversión</t>
  </si>
  <si>
    <t>Validación</t>
  </si>
  <si>
    <t>Gastos por categorías de 2016-2018</t>
  </si>
  <si>
    <t>Gastos por categorías</t>
  </si>
  <si>
    <t>Categorías/años</t>
  </si>
  <si>
    <t>TOTAL gastos</t>
  </si>
  <si>
    <t>Sub-programa 1.2  Armonizar la institucionalidad del CONAP con la Política Nacional de Diversidad Biológica.</t>
  </si>
  <si>
    <t>Acción 1.2.1 Articulación  de la estructura organizativa del CONAP y sus instrumentos de gestión para la implementación de la Estrategia Nacional de Diversidad Biológica.</t>
  </si>
  <si>
    <t>Programa 1 INSTITUCIONALIDAD TERRITORIAL Y ARTICULACIÓN DE ACTORES</t>
  </si>
  <si>
    <t>Suma de gastos</t>
  </si>
  <si>
    <t>Reunión de consulta TDR (término de referencia)</t>
  </si>
  <si>
    <t>Primer taller</t>
  </si>
  <si>
    <t>Primer taller (para 1.1.1)</t>
  </si>
  <si>
    <t>Acción 1.1.1  Sensibilización del Honorable Consejo Nacional de Áreas Protegidas, así como a los actores clave identiﬁcados, públicos y privados, sobre la Política, Estrategia y su Plan de Acción.</t>
  </si>
  <si>
    <t>Publicación de estudio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</si>
</sst>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168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0" fontId="11" fillId="3" borderId="24" xfId="0" applyFont="1" applyFill="1" applyBorder="1" applyAlignment="1">
      <alignment horizontal="center" vertical="center" wrapText="1"/>
    </xf>
    <xf numFmtId="37" fontId="11" fillId="46" borderId="25" xfId="0" applyNumberFormat="1" applyFont="1" applyFill="1" applyBorder="1" applyAlignment="1" applyProtection="1">
      <alignment vertical="center"/>
    </xf>
    <xf numFmtId="37" fontId="11" fillId="4" borderId="25" xfId="0" applyNumberFormat="1" applyFont="1" applyFill="1" applyBorder="1" applyAlignment="1" applyProtection="1">
      <alignment vertical="center"/>
    </xf>
    <xf numFmtId="37" fontId="12" fillId="47" borderId="26" xfId="0" applyNumberFormat="1" applyFont="1" applyFill="1" applyBorder="1" applyAlignment="1" applyProtection="1">
      <alignment vertical="center"/>
    </xf>
    <xf numFmtId="37" fontId="12" fillId="2" borderId="4" xfId="0" applyNumberFormat="1" applyFont="1" applyFill="1" applyBorder="1" applyAlignment="1" applyProtection="1">
      <alignment vertical="center"/>
    </xf>
    <xf numFmtId="37" fontId="12" fillId="2" borderId="1" xfId="0" applyNumberFormat="1" applyFont="1" applyFill="1" applyBorder="1" applyAlignment="1" applyProtection="1">
      <alignment vertical="center"/>
    </xf>
    <xf numFmtId="37" fontId="12" fillId="2" borderId="2" xfId="0" applyNumberFormat="1" applyFont="1" applyFill="1" applyBorder="1" applyAlignment="1" applyProtection="1">
      <alignment vertical="center"/>
    </xf>
    <xf numFmtId="37" fontId="12" fillId="2" borderId="26" xfId="0" applyNumberFormat="1" applyFont="1" applyFill="1" applyBorder="1" applyAlignment="1" applyProtection="1">
      <alignment vertical="center"/>
    </xf>
    <xf numFmtId="37" fontId="12" fillId="48" borderId="26" xfId="0" applyNumberFormat="1" applyFont="1" applyFill="1" applyBorder="1" applyAlignment="1" applyProtection="1">
      <alignment vertical="center"/>
    </xf>
    <xf numFmtId="37" fontId="12" fillId="5" borderId="4" xfId="0" applyNumberFormat="1" applyFont="1" applyFill="1" applyBorder="1" applyAlignment="1" applyProtection="1">
      <alignment vertical="center"/>
    </xf>
    <xf numFmtId="37" fontId="12" fillId="5" borderId="1" xfId="0" applyNumberFormat="1" applyFont="1" applyFill="1" applyBorder="1" applyAlignment="1" applyProtection="1">
      <alignment vertical="center"/>
    </xf>
    <xf numFmtId="37" fontId="12" fillId="5" borderId="2" xfId="0" applyNumberFormat="1" applyFont="1" applyFill="1" applyBorder="1" applyAlignment="1" applyProtection="1">
      <alignment vertical="center"/>
    </xf>
    <xf numFmtId="37" fontId="12" fillId="5" borderId="26" xfId="0" applyNumberFormat="1" applyFont="1" applyFill="1" applyBorder="1" applyAlignment="1" applyProtection="1">
      <alignment vertical="center"/>
    </xf>
    <xf numFmtId="37" fontId="8" fillId="1" borderId="26" xfId="13" applyNumberFormat="1" applyFont="1" applyFill="1" applyBorder="1" applyAlignment="1" applyProtection="1">
      <alignment vertical="center"/>
      <protection locked="0"/>
    </xf>
    <xf numFmtId="37" fontId="8" fillId="0" borderId="4" xfId="13" applyNumberFormat="1" applyFont="1" applyFill="1" applyBorder="1" applyAlignment="1" applyProtection="1">
      <alignment vertical="center"/>
      <protection locked="0"/>
    </xf>
    <xf numFmtId="37" fontId="8" fillId="0" borderId="1" xfId="13" applyNumberFormat="1" applyFont="1" applyFill="1" applyBorder="1" applyAlignment="1" applyProtection="1">
      <alignment vertical="center"/>
      <protection locked="0"/>
    </xf>
    <xf numFmtId="37" fontId="8" fillId="0" borderId="2" xfId="13" applyNumberFormat="1" applyFont="1" applyFill="1" applyBorder="1" applyAlignment="1" applyProtection="1">
      <alignment vertical="center"/>
      <protection locked="0"/>
    </xf>
    <xf numFmtId="37" fontId="8" fillId="0" borderId="26" xfId="13" applyNumberFormat="1" applyFont="1" applyFill="1" applyBorder="1" applyAlignment="1" applyProtection="1">
      <alignment vertical="center"/>
      <protection locked="0"/>
    </xf>
    <xf numFmtId="37" fontId="8" fillId="0" borderId="1" xfId="0" applyNumberFormat="1" applyFont="1" applyBorder="1" applyAlignment="1" applyProtection="1">
      <alignment vertical="center"/>
      <protection locked="0"/>
    </xf>
    <xf numFmtId="37" fontId="8" fillId="0" borderId="2" xfId="0" applyNumberFormat="1" applyFont="1" applyBorder="1" applyAlignment="1" applyProtection="1">
      <alignment vertical="center"/>
      <protection locked="0"/>
    </xf>
    <xf numFmtId="37" fontId="8" fillId="0" borderId="4" xfId="0" applyNumberFormat="1" applyFont="1" applyBorder="1" applyAlignment="1" applyProtection="1">
      <alignment vertical="center"/>
      <protection locked="0"/>
    </xf>
    <xf numFmtId="37" fontId="8" fillId="1" borderId="26" xfId="0" applyNumberFormat="1" applyFont="1" applyFill="1" applyBorder="1" applyAlignment="1" applyProtection="1">
      <alignment vertical="center"/>
      <protection locked="0"/>
    </xf>
    <xf numFmtId="37" fontId="8" fillId="0" borderId="26" xfId="0" applyNumberFormat="1" applyFont="1" applyBorder="1" applyAlignment="1" applyProtection="1">
      <alignment vertical="center"/>
      <protection locked="0"/>
    </xf>
    <xf numFmtId="37" fontId="8" fillId="1" borderId="27" xfId="0" applyNumberFormat="1" applyFont="1" applyFill="1" applyBorder="1" applyAlignment="1" applyProtection="1">
      <alignment vertical="center"/>
      <protection locked="0"/>
    </xf>
    <xf numFmtId="37" fontId="8" fillId="0" borderId="27" xfId="0" applyNumberFormat="1" applyFont="1" applyBorder="1" applyAlignment="1" applyProtection="1">
      <alignment vertical="center"/>
      <protection locked="0"/>
    </xf>
    <xf numFmtId="0" fontId="15" fillId="44" borderId="0" xfId="0" applyFont="1" applyFill="1" applyAlignment="1">
      <alignment horizontal="left" vertical="center"/>
    </xf>
    <xf numFmtId="0" fontId="11" fillId="3" borderId="28" xfId="0" applyFont="1" applyFill="1" applyBorder="1" applyAlignment="1">
      <alignment horizontal="left" vertical="center" wrapText="1"/>
    </xf>
    <xf numFmtId="0" fontId="11" fillId="3" borderId="29" xfId="0" applyFont="1" applyFill="1" applyBorder="1" applyAlignment="1">
      <alignment vertical="center"/>
    </xf>
    <xf numFmtId="0" fontId="11" fillId="3" borderId="29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Border="1" applyAlignment="1" applyProtection="1">
      <alignment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2" xfId="0" applyNumberFormat="1" applyFont="1" applyFill="1" applyBorder="1" applyAlignment="1" applyProtection="1">
      <alignment horizontal="left" vertical="center"/>
      <protection locked="0"/>
    </xf>
    <xf numFmtId="37" fontId="8" fillId="0" borderId="33" xfId="0" applyNumberFormat="1" applyFont="1" applyBorder="1" applyAlignment="1" applyProtection="1">
      <alignment vertical="center"/>
      <protection locked="0"/>
    </xf>
    <xf numFmtId="37" fontId="8" fillId="0" borderId="11" xfId="0" applyNumberFormat="1" applyFont="1" applyBorder="1" applyAlignment="1" applyProtection="1">
      <alignment vertical="center"/>
      <protection locked="0"/>
    </xf>
    <xf numFmtId="37" fontId="8" fillId="0" borderId="32" xfId="0" applyNumberFormat="1" applyFont="1" applyBorder="1" applyAlignment="1" applyProtection="1">
      <alignment vertical="center"/>
      <protection locked="0"/>
    </xf>
    <xf numFmtId="0" fontId="6" fillId="5" borderId="31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11" fillId="4" borderId="30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1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25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6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75000</c:v>
                </c:pt>
                <c:pt idx="1">
                  <c:v>66000</c:v>
                </c:pt>
                <c:pt idx="2">
                  <c:v>25000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150000</c:v>
                </c:pt>
                <c:pt idx="1">
                  <c:v>47000</c:v>
                </c:pt>
                <c:pt idx="2">
                  <c:v>20000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80000</c:v>
                </c:pt>
                <c:pt idx="1">
                  <c:v>60000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7838912"/>
        <c:axId val="4278412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42783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841264"/>
        <c:crosses val="autoZero"/>
        <c:auto val="0"/>
        <c:lblOffset val="100"/>
        <c:baseTimeUnit val="days"/>
        <c:majorUnit val="1"/>
      </c:dateAx>
      <c:valAx>
        <c:axId val="42784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83891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23"/>
  <sheetViews>
    <sheetView tabSelected="1" showRuler="0" zoomScale="90" zoomScaleNormal="90" zoomScalePageLayoutView="125" workbookViewId="0">
      <pane ySplit="2" topLeftCell="A3" activePane="bottomLeft" state="frozen"/>
      <selection pane="bottomLeft" activeCell="L4" sqref="L4"/>
    </sheetView>
  </sheetViews>
  <sheetFormatPr defaultColWidth="14" defaultRowHeight="13" outlineLevelCol="1"/>
  <cols>
    <col min="1" max="1" width="7.77734375" style="2" customWidth="1"/>
    <col min="2" max="2" width="64.441406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0.5" hidden="1" thickBot="1">
      <c r="A1" s="27" t="s">
        <v>3</v>
      </c>
      <c r="B1" s="28"/>
      <c r="C1" s="3"/>
      <c r="D1" s="3"/>
      <c r="E1" s="3"/>
      <c r="F1" s="3"/>
      <c r="G1" s="3"/>
      <c r="H1" s="3"/>
      <c r="I1" s="3"/>
      <c r="J1" s="3"/>
    </row>
    <row r="2" spans="1:10" s="4" customFormat="1" ht="39" customHeight="1">
      <c r="A2" s="65"/>
      <c r="B2" s="66" t="s">
        <v>15</v>
      </c>
      <c r="C2" s="39">
        <v>2016</v>
      </c>
      <c r="D2" s="67" t="s">
        <v>16</v>
      </c>
      <c r="E2" s="67" t="s">
        <v>17</v>
      </c>
      <c r="F2" s="67" t="s">
        <v>18</v>
      </c>
      <c r="G2" s="67" t="s">
        <v>19</v>
      </c>
      <c r="H2" s="39">
        <v>2017</v>
      </c>
      <c r="I2" s="39">
        <v>2018</v>
      </c>
      <c r="J2" s="39" t="s">
        <v>2</v>
      </c>
    </row>
    <row r="3" spans="1:10" s="4" customFormat="1" ht="34.5" customHeight="1">
      <c r="A3" s="78" t="s">
        <v>34</v>
      </c>
      <c r="B3" s="79"/>
      <c r="C3" s="40">
        <f>SUM(D3:G3)</f>
        <v>305000</v>
      </c>
      <c r="D3" s="68">
        <f t="shared" ref="D3:I3" si="0">IF(D4="",D17,IF(D17="",D4,D4+D17))</f>
        <v>30000</v>
      </c>
      <c r="E3" s="68">
        <f t="shared" si="0"/>
        <v>60000</v>
      </c>
      <c r="F3" s="68">
        <f t="shared" si="0"/>
        <v>65000</v>
      </c>
      <c r="G3" s="68">
        <f t="shared" si="0"/>
        <v>150000</v>
      </c>
      <c r="H3" s="41">
        <f t="shared" si="0"/>
        <v>173000</v>
      </c>
      <c r="I3" s="41">
        <f t="shared" si="0"/>
        <v>45000</v>
      </c>
      <c r="J3" s="40">
        <f>C3+H3+I3</f>
        <v>523000</v>
      </c>
    </row>
    <row r="4" spans="1:10" s="2" customFormat="1" ht="39" customHeight="1">
      <c r="A4" s="80" t="s">
        <v>20</v>
      </c>
      <c r="B4" s="81"/>
      <c r="C4" s="42">
        <f t="shared" ref="C4:C23" si="1">SUM(D4:G4)</f>
        <v>200000</v>
      </c>
      <c r="D4" s="43">
        <f t="shared" ref="D4:I4" si="2">IF(D5="",D11,IF(D11="",D5,D5+D11))</f>
        <v>30000</v>
      </c>
      <c r="E4" s="44">
        <f t="shared" si="2"/>
        <v>60000</v>
      </c>
      <c r="F4" s="44">
        <f t="shared" si="2"/>
        <v>60000</v>
      </c>
      <c r="G4" s="45">
        <f t="shared" si="2"/>
        <v>50000</v>
      </c>
      <c r="H4" s="46">
        <f t="shared" si="2"/>
        <v>83000</v>
      </c>
      <c r="I4" s="46">
        <f t="shared" si="2"/>
        <v>0</v>
      </c>
      <c r="J4" s="42">
        <f>C4+H4+I4</f>
        <v>283000</v>
      </c>
    </row>
    <row r="5" spans="1:10" s="2" customFormat="1" ht="51" customHeight="1">
      <c r="A5" s="76" t="s">
        <v>39</v>
      </c>
      <c r="B5" s="77"/>
      <c r="C5" s="47">
        <f t="shared" si="1"/>
        <v>190000</v>
      </c>
      <c r="D5" s="48">
        <f t="shared" ref="D5:I5" si="3">SUM(D6:D10)</f>
        <v>30000</v>
      </c>
      <c r="E5" s="49">
        <f t="shared" si="3"/>
        <v>60000</v>
      </c>
      <c r="F5" s="49">
        <f t="shared" si="3"/>
        <v>50000</v>
      </c>
      <c r="G5" s="50">
        <f t="shared" si="3"/>
        <v>50000</v>
      </c>
      <c r="H5" s="51">
        <f t="shared" si="3"/>
        <v>80000</v>
      </c>
      <c r="I5" s="51">
        <f t="shared" si="3"/>
        <v>0</v>
      </c>
      <c r="J5" s="47">
        <f t="shared" ref="J5:J23" si="4">C5+H5+I5</f>
        <v>270000</v>
      </c>
    </row>
    <row r="6" spans="1:10" s="5" customFormat="1">
      <c r="A6" s="69"/>
      <c r="B6" s="38" t="s">
        <v>36</v>
      </c>
      <c r="C6" s="52">
        <f t="shared" si="1"/>
        <v>30000</v>
      </c>
      <c r="D6" s="53">
        <v>30000</v>
      </c>
      <c r="E6" s="54"/>
      <c r="F6" s="70"/>
      <c r="G6" s="55"/>
      <c r="H6" s="56"/>
      <c r="I6" s="56"/>
      <c r="J6" s="52">
        <f t="shared" si="4"/>
        <v>30000</v>
      </c>
    </row>
    <row r="7" spans="1:10" s="5" customFormat="1">
      <c r="A7" s="69"/>
      <c r="B7" s="38" t="s">
        <v>37</v>
      </c>
      <c r="C7" s="52">
        <f t="shared" si="1"/>
        <v>60000</v>
      </c>
      <c r="D7" s="53"/>
      <c r="E7" s="54">
        <v>60000</v>
      </c>
      <c r="F7" s="54"/>
      <c r="G7" s="70"/>
      <c r="H7" s="56"/>
      <c r="I7" s="56"/>
      <c r="J7" s="52">
        <f t="shared" si="4"/>
        <v>60000</v>
      </c>
    </row>
    <row r="8" spans="1:10" s="5" customFormat="1">
      <c r="A8" s="69"/>
      <c r="B8" s="38" t="s">
        <v>5</v>
      </c>
      <c r="C8" s="52">
        <f t="shared" si="1"/>
        <v>100000</v>
      </c>
      <c r="D8" s="53"/>
      <c r="E8" s="54"/>
      <c r="F8" s="54">
        <v>50000</v>
      </c>
      <c r="G8" s="55">
        <v>50000</v>
      </c>
      <c r="H8" s="56"/>
      <c r="I8" s="56"/>
      <c r="J8" s="52">
        <f t="shared" si="4"/>
        <v>100000</v>
      </c>
    </row>
    <row r="9" spans="1:10" s="5" customFormat="1">
      <c r="A9" s="69"/>
      <c r="B9" s="38" t="s">
        <v>6</v>
      </c>
      <c r="C9" s="52">
        <f t="shared" si="1"/>
        <v>0</v>
      </c>
      <c r="D9" s="53"/>
      <c r="E9" s="54"/>
      <c r="F9" s="54"/>
      <c r="G9" s="55"/>
      <c r="H9" s="56">
        <v>20000</v>
      </c>
      <c r="I9" s="56"/>
      <c r="J9" s="52">
        <f t="shared" si="4"/>
        <v>20000</v>
      </c>
    </row>
    <row r="10" spans="1:10" s="5" customFormat="1">
      <c r="A10" s="69"/>
      <c r="B10" s="38" t="s">
        <v>7</v>
      </c>
      <c r="C10" s="52">
        <f t="shared" si="1"/>
        <v>0</v>
      </c>
      <c r="D10" s="53"/>
      <c r="E10" s="54"/>
      <c r="F10" s="54"/>
      <c r="G10" s="55"/>
      <c r="H10" s="56">
        <v>60000</v>
      </c>
      <c r="I10" s="56"/>
      <c r="J10" s="52">
        <f t="shared" si="4"/>
        <v>60000</v>
      </c>
    </row>
    <row r="11" spans="1:10" s="2" customFormat="1" ht="69" customHeight="1">
      <c r="A11" s="76" t="s">
        <v>21</v>
      </c>
      <c r="B11" s="77"/>
      <c r="C11" s="47">
        <f t="shared" si="1"/>
        <v>10000</v>
      </c>
      <c r="D11" s="48">
        <f t="shared" ref="D11:I11" si="5">SUM(D12:D16)</f>
        <v>0</v>
      </c>
      <c r="E11" s="49">
        <f t="shared" si="5"/>
        <v>0</v>
      </c>
      <c r="F11" s="49">
        <f t="shared" si="5"/>
        <v>10000</v>
      </c>
      <c r="G11" s="50">
        <f t="shared" si="5"/>
        <v>0</v>
      </c>
      <c r="H11" s="51">
        <f t="shared" si="5"/>
        <v>3000</v>
      </c>
      <c r="I11" s="51">
        <f t="shared" si="5"/>
        <v>0</v>
      </c>
      <c r="J11" s="47">
        <f t="shared" si="4"/>
        <v>13000</v>
      </c>
    </row>
    <row r="12" spans="1:10" s="5" customFormat="1">
      <c r="A12" s="69"/>
      <c r="B12" s="38" t="s">
        <v>38</v>
      </c>
      <c r="C12" s="52">
        <f t="shared" si="1"/>
        <v>0</v>
      </c>
      <c r="D12" s="70"/>
      <c r="E12" s="57">
        <v>0</v>
      </c>
      <c r="F12" s="57"/>
      <c r="G12" s="58"/>
      <c r="H12" s="56"/>
      <c r="I12" s="56"/>
      <c r="J12" s="52">
        <f t="shared" si="4"/>
        <v>0</v>
      </c>
    </row>
    <row r="13" spans="1:10" s="5" customFormat="1">
      <c r="A13" s="69"/>
      <c r="B13" s="38" t="s">
        <v>8</v>
      </c>
      <c r="C13" s="52">
        <f t="shared" si="1"/>
        <v>10000</v>
      </c>
      <c r="D13" s="59"/>
      <c r="E13" s="70"/>
      <c r="F13" s="57">
        <v>10000</v>
      </c>
      <c r="G13" s="58"/>
      <c r="H13" s="56"/>
      <c r="I13" s="56"/>
      <c r="J13" s="52">
        <f t="shared" si="4"/>
        <v>10000</v>
      </c>
    </row>
    <row r="14" spans="1:10" s="5" customFormat="1">
      <c r="A14" s="69"/>
      <c r="B14" s="38" t="s">
        <v>9</v>
      </c>
      <c r="C14" s="52">
        <f t="shared" si="1"/>
        <v>0</v>
      </c>
      <c r="D14" s="59"/>
      <c r="E14" s="57"/>
      <c r="F14" s="57"/>
      <c r="G14" s="58">
        <v>0</v>
      </c>
      <c r="H14" s="56"/>
      <c r="I14" s="56"/>
      <c r="J14" s="52">
        <f t="shared" si="4"/>
        <v>0</v>
      </c>
    </row>
    <row r="15" spans="1:10" s="5" customFormat="1">
      <c r="A15" s="69"/>
      <c r="B15" s="38" t="s">
        <v>40</v>
      </c>
      <c r="C15" s="52">
        <f t="shared" si="1"/>
        <v>0</v>
      </c>
      <c r="D15" s="59"/>
      <c r="E15" s="57"/>
      <c r="F15" s="57"/>
      <c r="G15" s="58"/>
      <c r="H15" s="56">
        <v>3000</v>
      </c>
      <c r="I15" s="56"/>
      <c r="J15" s="52">
        <f t="shared" si="4"/>
        <v>3000</v>
      </c>
    </row>
    <row r="16" spans="1:10" s="5" customFormat="1">
      <c r="A16" s="69"/>
      <c r="B16" s="38" t="s">
        <v>4</v>
      </c>
      <c r="C16" s="60">
        <f t="shared" si="1"/>
        <v>0</v>
      </c>
      <c r="D16" s="59"/>
      <c r="E16" s="57"/>
      <c r="F16" s="57"/>
      <c r="G16" s="58"/>
      <c r="H16" s="61"/>
      <c r="I16" s="61"/>
      <c r="J16" s="60">
        <f t="shared" si="4"/>
        <v>0</v>
      </c>
    </row>
    <row r="17" spans="1:10" s="2" customFormat="1" ht="27.5" customHeight="1">
      <c r="A17" s="80" t="s">
        <v>32</v>
      </c>
      <c r="B17" s="81"/>
      <c r="C17" s="42">
        <f t="shared" si="1"/>
        <v>105000</v>
      </c>
      <c r="D17" s="43">
        <f t="shared" ref="D17:I17" si="6">D18</f>
        <v>0</v>
      </c>
      <c r="E17" s="44">
        <f t="shared" si="6"/>
        <v>0</v>
      </c>
      <c r="F17" s="44">
        <f t="shared" si="6"/>
        <v>5000</v>
      </c>
      <c r="G17" s="45">
        <f t="shared" si="6"/>
        <v>100000</v>
      </c>
      <c r="H17" s="46">
        <f t="shared" si="6"/>
        <v>90000</v>
      </c>
      <c r="I17" s="46">
        <f t="shared" si="6"/>
        <v>45000</v>
      </c>
      <c r="J17" s="42">
        <f t="shared" si="4"/>
        <v>240000</v>
      </c>
    </row>
    <row r="18" spans="1:10" s="2" customFormat="1" ht="37.5" customHeight="1">
      <c r="A18" s="76" t="s">
        <v>33</v>
      </c>
      <c r="B18" s="77"/>
      <c r="C18" s="47">
        <f t="shared" si="1"/>
        <v>105000</v>
      </c>
      <c r="D18" s="48">
        <f t="shared" ref="D18:I18" si="7">SUM(D19:D23)</f>
        <v>0</v>
      </c>
      <c r="E18" s="49">
        <f t="shared" si="7"/>
        <v>0</v>
      </c>
      <c r="F18" s="49">
        <f t="shared" si="7"/>
        <v>5000</v>
      </c>
      <c r="G18" s="50">
        <f t="shared" si="7"/>
        <v>100000</v>
      </c>
      <c r="H18" s="51">
        <f t="shared" si="7"/>
        <v>90000</v>
      </c>
      <c r="I18" s="51">
        <f t="shared" si="7"/>
        <v>45000</v>
      </c>
      <c r="J18" s="47">
        <f t="shared" si="4"/>
        <v>240000</v>
      </c>
    </row>
    <row r="19" spans="1:10" s="5" customFormat="1">
      <c r="A19" s="69"/>
      <c r="B19" s="38" t="s">
        <v>10</v>
      </c>
      <c r="C19" s="60">
        <f t="shared" si="1"/>
        <v>5000</v>
      </c>
      <c r="D19" s="59"/>
      <c r="E19" s="57"/>
      <c r="F19" s="57">
        <v>5000</v>
      </c>
      <c r="G19" s="58"/>
      <c r="H19" s="61"/>
      <c r="I19" s="61"/>
      <c r="J19" s="60">
        <f t="shared" si="4"/>
        <v>5000</v>
      </c>
    </row>
    <row r="20" spans="1:10" s="5" customFormat="1">
      <c r="A20" s="69"/>
      <c r="B20" s="38" t="s">
        <v>11</v>
      </c>
      <c r="C20" s="60">
        <f t="shared" si="1"/>
        <v>100000</v>
      </c>
      <c r="D20" s="59"/>
      <c r="E20" s="57"/>
      <c r="F20" s="57"/>
      <c r="G20" s="58">
        <v>100000</v>
      </c>
      <c r="H20" s="61">
        <v>60000</v>
      </c>
      <c r="I20" s="61"/>
      <c r="J20" s="60">
        <f t="shared" si="4"/>
        <v>160000</v>
      </c>
    </row>
    <row r="21" spans="1:10" s="5" customFormat="1">
      <c r="A21" s="69"/>
      <c r="B21" s="38" t="s">
        <v>12</v>
      </c>
      <c r="C21" s="60">
        <f t="shared" si="1"/>
        <v>0</v>
      </c>
      <c r="D21" s="59"/>
      <c r="E21" s="57"/>
      <c r="F21" s="57"/>
      <c r="G21" s="58"/>
      <c r="H21" s="61">
        <v>20000</v>
      </c>
      <c r="I21" s="61"/>
      <c r="J21" s="60">
        <f t="shared" si="4"/>
        <v>20000</v>
      </c>
    </row>
    <row r="22" spans="1:10" s="5" customFormat="1">
      <c r="A22" s="69"/>
      <c r="B22" s="38" t="s">
        <v>13</v>
      </c>
      <c r="C22" s="60">
        <f t="shared" si="1"/>
        <v>0</v>
      </c>
      <c r="D22" s="59"/>
      <c r="E22" s="57"/>
      <c r="F22" s="57"/>
      <c r="G22" s="58"/>
      <c r="H22" s="61">
        <v>10000</v>
      </c>
      <c r="I22" s="61"/>
      <c r="J22" s="60">
        <f t="shared" si="4"/>
        <v>10000</v>
      </c>
    </row>
    <row r="23" spans="1:10" s="5" customFormat="1" ht="13.5" thickBot="1">
      <c r="A23" s="71"/>
      <c r="B23" s="72" t="s">
        <v>14</v>
      </c>
      <c r="C23" s="62">
        <f t="shared" si="1"/>
        <v>0</v>
      </c>
      <c r="D23" s="73"/>
      <c r="E23" s="74"/>
      <c r="F23" s="74"/>
      <c r="G23" s="75"/>
      <c r="H23" s="63"/>
      <c r="I23" s="63">
        <v>45000</v>
      </c>
      <c r="J23" s="62">
        <f t="shared" si="4"/>
        <v>45000</v>
      </c>
    </row>
  </sheetData>
  <sheetProtection formatCells="0" formatColumns="0" formatRows="0" autoFilter="0"/>
  <autoFilter ref="A2:O23"/>
  <mergeCells count="6">
    <mergeCell ref="A18:B18"/>
    <mergeCell ref="A3:B3"/>
    <mergeCell ref="A4:B4"/>
    <mergeCell ref="A5:B5"/>
    <mergeCell ref="A11:B11"/>
    <mergeCell ref="A17:B17"/>
  </mergeCells>
  <conditionalFormatting sqref="D6:I10 D12:I16 D19:I23">
    <cfRule type="expression" dxfId="24" priority="35">
      <formula>D6&lt;&gt;""</formula>
    </cfRule>
  </conditionalFormatting>
  <conditionalFormatting sqref="E9:G9 E10:F10 I10 F12 H16:I16 H6:I9 E14:G16 G12:G13">
    <cfRule type="expression" dxfId="23" priority="33">
      <formula>E6&lt;&gt;""</formula>
    </cfRule>
  </conditionalFormatting>
  <conditionalFormatting sqref="E8:F8 F7">
    <cfRule type="expression" dxfId="22" priority="32">
      <formula>E7&lt;&gt;""</formula>
    </cfRule>
  </conditionalFormatting>
  <conditionalFormatting sqref="G10">
    <cfRule type="expression" dxfId="21" priority="31">
      <formula>G10&lt;&gt;""</formula>
    </cfRule>
  </conditionalFormatting>
  <conditionalFormatting sqref="H10">
    <cfRule type="expression" dxfId="20" priority="30">
      <formula>H10&lt;&gt;""</formula>
    </cfRule>
  </conditionalFormatting>
  <conditionalFormatting sqref="H12">
    <cfRule type="expression" dxfId="19" priority="29">
      <formula>H12&lt;&gt;""</formula>
    </cfRule>
  </conditionalFormatting>
  <conditionalFormatting sqref="I12">
    <cfRule type="expression" dxfId="18" priority="28">
      <formula>I12&lt;&gt;""</formula>
    </cfRule>
  </conditionalFormatting>
  <conditionalFormatting sqref="H13:I15">
    <cfRule type="expression" dxfId="17" priority="27">
      <formula>H13&lt;&gt;""</formula>
    </cfRule>
  </conditionalFormatting>
  <conditionalFormatting sqref="F13">
    <cfRule type="expression" dxfId="16" priority="14">
      <formula>F13&lt;&gt;""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26"/>
  <sheetViews>
    <sheetView zoomScale="90" zoomScaleNormal="9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E12" sqref="E12"/>
    </sheetView>
  </sheetViews>
  <sheetFormatPr defaultColWidth="12" defaultRowHeight="13" outlineLevelRow="1"/>
  <cols>
    <col min="1" max="1" width="56.44140625" style="4" customWidth="1"/>
    <col min="2" max="2" width="18.33203125" style="3" customWidth="1"/>
    <col min="3" max="3" width="15.7773437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7773437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7773437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hidden="1" outlineLevel="1"/>
    <row r="2" spans="1:16" ht="15.5" customHeight="1" collapsed="1">
      <c r="A2" s="64" t="s">
        <v>22</v>
      </c>
      <c r="B2" s="28"/>
      <c r="E2" s="22"/>
      <c r="J2" s="22"/>
      <c r="O2" s="22"/>
    </row>
    <row r="3" spans="1:16">
      <c r="A3" s="6"/>
      <c r="B3" s="82">
        <v>2016</v>
      </c>
      <c r="C3" s="83"/>
      <c r="D3" s="83"/>
      <c r="E3" s="84"/>
      <c r="G3" s="82">
        <v>2017</v>
      </c>
      <c r="H3" s="83"/>
      <c r="I3" s="83"/>
      <c r="J3" s="84"/>
      <c r="L3" s="82">
        <v>2018</v>
      </c>
      <c r="M3" s="83"/>
      <c r="N3" s="83"/>
      <c r="O3" s="84"/>
    </row>
    <row r="4" spans="1:16" ht="26">
      <c r="A4" s="6" t="s">
        <v>23</v>
      </c>
      <c r="B4" s="23" t="s">
        <v>24</v>
      </c>
      <c r="C4" s="23" t="s">
        <v>25</v>
      </c>
      <c r="D4" s="23" t="s">
        <v>26</v>
      </c>
      <c r="E4" s="23" t="s">
        <v>0</v>
      </c>
      <c r="F4" s="26" t="s">
        <v>27</v>
      </c>
      <c r="G4" s="23" t="str">
        <f>B4</f>
        <v>Salario</v>
      </c>
      <c r="H4" s="23" t="str">
        <f>C4</f>
        <v>Gastos de funcionamiento</v>
      </c>
      <c r="I4" s="23" t="str">
        <f>D4</f>
        <v>Inversión</v>
      </c>
      <c r="J4" s="23" t="s">
        <v>0</v>
      </c>
      <c r="K4" s="26" t="str">
        <f>F4</f>
        <v>Validación</v>
      </c>
      <c r="L4" s="23" t="str">
        <f>G4</f>
        <v>Salario</v>
      </c>
      <c r="M4" s="23" t="str">
        <f>H4</f>
        <v>Gastos de funcionamiento</v>
      </c>
      <c r="N4" s="23" t="str">
        <f>I4</f>
        <v>Inversión</v>
      </c>
      <c r="O4" s="23" t="s">
        <v>0</v>
      </c>
      <c r="P4" s="26" t="str">
        <f>K4</f>
        <v>Validación</v>
      </c>
    </row>
    <row r="5" spans="1:16" s="17" customFormat="1">
      <c r="A5" s="30" t="s">
        <v>35</v>
      </c>
      <c r="B5" s="31">
        <f>B6</f>
        <v>75000</v>
      </c>
      <c r="C5" s="31">
        <f>C6</f>
        <v>150000</v>
      </c>
      <c r="D5" s="31">
        <f>D6</f>
        <v>80000</v>
      </c>
      <c r="E5" s="31">
        <f>E6</f>
        <v>305000</v>
      </c>
      <c r="F5" s="32"/>
      <c r="G5" s="31">
        <f>G6</f>
        <v>66000</v>
      </c>
      <c r="H5" s="31">
        <f>H6</f>
        <v>47000</v>
      </c>
      <c r="I5" s="31">
        <f>I6</f>
        <v>60000</v>
      </c>
      <c r="J5" s="31">
        <f>J6</f>
        <v>173000</v>
      </c>
      <c r="K5" s="32"/>
      <c r="L5" s="31">
        <f>L6</f>
        <v>25000</v>
      </c>
      <c r="M5" s="31">
        <f>M6</f>
        <v>20000</v>
      </c>
      <c r="N5" s="31">
        <f>N6</f>
        <v>0</v>
      </c>
      <c r="O5" s="31">
        <f>O6</f>
        <v>45000</v>
      </c>
      <c r="P5" s="32"/>
    </row>
    <row r="6" spans="1:16" s="17" customFormat="1" ht="31" customHeight="1">
      <c r="A6" s="33" t="str">
        <f>'Planificación de gastos'!A3</f>
        <v>Programa 1 INSTITUCIONALIDAD TERRITORIAL Y ARTICULACIÓN DE ACTORES</v>
      </c>
      <c r="B6" s="34">
        <f>B7+B20</f>
        <v>75000</v>
      </c>
      <c r="C6" s="34">
        <f>C7+C20</f>
        <v>150000</v>
      </c>
      <c r="D6" s="34">
        <f>D7+D20</f>
        <v>80000</v>
      </c>
      <c r="E6" s="34">
        <f>'Planificación de gastos'!C3</f>
        <v>305000</v>
      </c>
      <c r="F6" s="25">
        <f t="shared" ref="F6:F13" si="0">IF((B6+C6+D6)=0,0,E6-SUM(B6:D6))</f>
        <v>0</v>
      </c>
      <c r="G6" s="34">
        <f>G7+G20</f>
        <v>66000</v>
      </c>
      <c r="H6" s="34">
        <f>H7+H20</f>
        <v>47000</v>
      </c>
      <c r="I6" s="34">
        <f>I7+I20</f>
        <v>60000</v>
      </c>
      <c r="J6" s="34">
        <f>'Planificación de gastos'!H3</f>
        <v>173000</v>
      </c>
      <c r="K6" s="25">
        <f t="shared" ref="K6:K13" si="1">IF((G6+H6+I6)=0,0,J6-SUM(G6:I6))</f>
        <v>0</v>
      </c>
      <c r="L6" s="34">
        <f>L7+L20</f>
        <v>25000</v>
      </c>
      <c r="M6" s="34">
        <f>M7+M20</f>
        <v>20000</v>
      </c>
      <c r="N6" s="34">
        <f>N7+N20</f>
        <v>0</v>
      </c>
      <c r="O6" s="34">
        <f>'Planificación de gastos'!I3</f>
        <v>45000</v>
      </c>
      <c r="P6" s="25">
        <f t="shared" ref="P6:P13" si="2">IF((L6+M6+N6)=0,0,O6-SUM(L6:N6))</f>
        <v>0</v>
      </c>
    </row>
    <row r="7" spans="1:16" s="17" customFormat="1" ht="43" customHeight="1">
      <c r="A7" s="35" t="str">
        <f>'Planificación de gastos'!A4</f>
        <v xml:space="preserve">Sub-programa 1.1  Desarrollar la estrategia de movilización de recursos humanos y ﬁ nancieros para la implementación de la Década de la Vida y el desarrollo. 
</v>
      </c>
      <c r="B7" s="36">
        <f>B8+B14</f>
        <v>55000</v>
      </c>
      <c r="C7" s="36">
        <f>C8+C14</f>
        <v>145000</v>
      </c>
      <c r="D7" s="36">
        <f>D8+D14</f>
        <v>0</v>
      </c>
      <c r="E7" s="36">
        <f>'Planificación de gastos'!C4</f>
        <v>200000</v>
      </c>
      <c r="F7" s="25">
        <f t="shared" si="0"/>
        <v>0</v>
      </c>
      <c r="G7" s="36">
        <f>G8+G14</f>
        <v>51000</v>
      </c>
      <c r="H7" s="36">
        <f>H8+H14</f>
        <v>32000</v>
      </c>
      <c r="I7" s="36">
        <f>I8+I14</f>
        <v>0</v>
      </c>
      <c r="J7" s="36">
        <f>'Planificación de gastos'!H4</f>
        <v>83000</v>
      </c>
      <c r="K7" s="25">
        <f t="shared" si="1"/>
        <v>0</v>
      </c>
      <c r="L7" s="36">
        <f>L8+L14</f>
        <v>0</v>
      </c>
      <c r="M7" s="36">
        <f>M8+M14</f>
        <v>0</v>
      </c>
      <c r="N7" s="36">
        <f>N8+N14</f>
        <v>0</v>
      </c>
      <c r="O7" s="36">
        <f>'Planificación de gastos'!I4</f>
        <v>0</v>
      </c>
      <c r="P7" s="25">
        <f t="shared" si="2"/>
        <v>0</v>
      </c>
    </row>
    <row r="8" spans="1:16" s="17" customFormat="1" ht="52">
      <c r="A8" s="21" t="str">
        <f>'Planificación de gastos'!A5</f>
        <v>Acción 1.1.1  Sensibilización del Honorable Consejo Nacional de Áreas Protegidas, así como a los actores clave identiﬁcados, públicos y privados, sobre la Política, Estrategia y su Plan de Acción.</v>
      </c>
      <c r="B8" s="18">
        <f>SUM(B9:B13)</f>
        <v>45000</v>
      </c>
      <c r="C8" s="18">
        <f>SUM(C9:C13)</f>
        <v>145000</v>
      </c>
      <c r="D8" s="18">
        <f>SUM(D9:D13)</f>
        <v>0</v>
      </c>
      <c r="E8" s="18">
        <f>'Planificación de gastos'!C5</f>
        <v>190000</v>
      </c>
      <c r="F8" s="25">
        <f t="shared" si="0"/>
        <v>0</v>
      </c>
      <c r="G8" s="18">
        <f>SUM(G9:G13)</f>
        <v>50000</v>
      </c>
      <c r="H8" s="18">
        <f>SUM(H9:H13)</f>
        <v>30000</v>
      </c>
      <c r="I8" s="18">
        <f>SUM(I9:I13)</f>
        <v>0</v>
      </c>
      <c r="J8" s="18">
        <f>'Planificación de gastos'!H5</f>
        <v>80000</v>
      </c>
      <c r="K8" s="25">
        <f t="shared" si="1"/>
        <v>0</v>
      </c>
      <c r="L8" s="18">
        <f>SUM(L9:L13)</f>
        <v>0</v>
      </c>
      <c r="M8" s="18">
        <f>SUM(M9:M13)</f>
        <v>0</v>
      </c>
      <c r="N8" s="18">
        <f>SUM(N9:N13)</f>
        <v>0</v>
      </c>
      <c r="O8" s="18">
        <f>'Planificación de gastos'!I5</f>
        <v>0</v>
      </c>
      <c r="P8" s="25">
        <f t="shared" si="2"/>
        <v>0</v>
      </c>
    </row>
    <row r="9" spans="1:16" s="17" customFormat="1">
      <c r="A9" s="24" t="str">
        <f>'Planificación de gastos'!B6</f>
        <v>Reunión de consulta TDR (término de referencia)</v>
      </c>
      <c r="B9" s="29">
        <v>5000</v>
      </c>
      <c r="C9" s="29">
        <v>25000</v>
      </c>
      <c r="D9" s="29"/>
      <c r="E9" s="19">
        <f>'Planificación de gastos'!C6</f>
        <v>30000</v>
      </c>
      <c r="F9" s="25">
        <f t="shared" si="0"/>
        <v>0</v>
      </c>
      <c r="G9" s="29"/>
      <c r="H9" s="29"/>
      <c r="I9" s="29"/>
      <c r="J9" s="19">
        <f>'Planificación de gastos'!H6</f>
        <v>0</v>
      </c>
      <c r="K9" s="25">
        <f t="shared" si="1"/>
        <v>0</v>
      </c>
      <c r="L9" s="29"/>
      <c r="M9" s="29"/>
      <c r="N9" s="29"/>
      <c r="O9" s="19">
        <f>'Planificación de gastos'!I6</f>
        <v>0</v>
      </c>
      <c r="P9" s="25">
        <f t="shared" si="2"/>
        <v>0</v>
      </c>
    </row>
    <row r="10" spans="1:16" s="17" customFormat="1">
      <c r="A10" s="24" t="str">
        <f>'Planificación de gastos'!B7</f>
        <v>Primer taller</v>
      </c>
      <c r="B10" s="29">
        <v>40000</v>
      </c>
      <c r="C10" s="29">
        <v>20000</v>
      </c>
      <c r="D10" s="29"/>
      <c r="E10" s="19">
        <f>'Planificación de gastos'!C7</f>
        <v>60000</v>
      </c>
      <c r="F10" s="25">
        <f t="shared" si="0"/>
        <v>0</v>
      </c>
      <c r="G10" s="29"/>
      <c r="H10" s="29"/>
      <c r="I10" s="29"/>
      <c r="J10" s="19">
        <f>'Planificación de gastos'!H7</f>
        <v>0</v>
      </c>
      <c r="K10" s="25">
        <f t="shared" si="1"/>
        <v>0</v>
      </c>
      <c r="L10" s="29"/>
      <c r="M10" s="29"/>
      <c r="N10" s="29"/>
      <c r="O10" s="19">
        <f>'Planificación de gastos'!I7</f>
        <v>0</v>
      </c>
      <c r="P10" s="25">
        <f t="shared" si="2"/>
        <v>0</v>
      </c>
    </row>
    <row r="11" spans="1:16" s="17" customFormat="1">
      <c r="A11" s="24" t="str">
        <f>'Planificación de gastos'!B8</f>
        <v>Consultoría</v>
      </c>
      <c r="B11" s="29">
        <v>0</v>
      </c>
      <c r="C11" s="29">
        <v>100000</v>
      </c>
      <c r="D11" s="29"/>
      <c r="E11" s="19">
        <f>'Planificación de gastos'!C8</f>
        <v>100000</v>
      </c>
      <c r="F11" s="25">
        <f t="shared" si="0"/>
        <v>0</v>
      </c>
      <c r="G11" s="29"/>
      <c r="H11" s="29"/>
      <c r="I11" s="29"/>
      <c r="J11" s="19">
        <f>'Planificación de gastos'!H8</f>
        <v>0</v>
      </c>
      <c r="K11" s="25">
        <f t="shared" si="1"/>
        <v>0</v>
      </c>
      <c r="L11" s="29"/>
      <c r="M11" s="29"/>
      <c r="N11" s="29"/>
      <c r="O11" s="19">
        <f>'Planificación de gastos'!I8</f>
        <v>0</v>
      </c>
      <c r="P11" s="25">
        <f t="shared" si="2"/>
        <v>0</v>
      </c>
    </row>
    <row r="12" spans="1:16" s="17" customFormat="1">
      <c r="A12" s="24" t="str">
        <f>'Planificación de gastos'!B9</f>
        <v>Revisión y pruebas</v>
      </c>
      <c r="B12" s="29"/>
      <c r="C12" s="29"/>
      <c r="D12" s="29"/>
      <c r="E12" s="19">
        <f>'Planificación de gastos'!C9</f>
        <v>0</v>
      </c>
      <c r="F12" s="25">
        <f t="shared" si="0"/>
        <v>0</v>
      </c>
      <c r="G12" s="29">
        <v>10000</v>
      </c>
      <c r="H12" s="29">
        <v>10000</v>
      </c>
      <c r="I12" s="29"/>
      <c r="J12" s="19">
        <f>'Planificación de gastos'!H9</f>
        <v>20000</v>
      </c>
      <c r="K12" s="25">
        <f t="shared" si="1"/>
        <v>0</v>
      </c>
      <c r="L12" s="29"/>
      <c r="M12" s="29"/>
      <c r="N12" s="29"/>
      <c r="O12" s="19">
        <f>'Planificación de gastos'!I9</f>
        <v>0</v>
      </c>
      <c r="P12" s="25">
        <f t="shared" si="2"/>
        <v>0</v>
      </c>
    </row>
    <row r="13" spans="1:16" s="17" customFormat="1">
      <c r="A13" s="24" t="str">
        <f>'Planificación de gastos'!B10</f>
        <v>Taller de validación</v>
      </c>
      <c r="B13" s="29"/>
      <c r="C13" s="29"/>
      <c r="D13" s="29"/>
      <c r="E13" s="19">
        <f>'Planificación de gastos'!C10</f>
        <v>0</v>
      </c>
      <c r="F13" s="25">
        <f t="shared" si="0"/>
        <v>0</v>
      </c>
      <c r="G13" s="29">
        <v>40000</v>
      </c>
      <c r="H13" s="29">
        <v>20000</v>
      </c>
      <c r="I13" s="29"/>
      <c r="J13" s="19">
        <f>'Planificación de gastos'!H10</f>
        <v>60000</v>
      </c>
      <c r="K13" s="25">
        <f t="shared" si="1"/>
        <v>0</v>
      </c>
      <c r="L13" s="29"/>
      <c r="M13" s="29"/>
      <c r="N13" s="29"/>
      <c r="O13" s="19">
        <f>'Planificación de gastos'!I10</f>
        <v>0</v>
      </c>
      <c r="P13" s="25">
        <f t="shared" si="2"/>
        <v>0</v>
      </c>
    </row>
    <row r="14" spans="1:16" s="17" customFormat="1" ht="65.5" customHeight="1">
      <c r="A14" s="21" t="str">
        <f>'Planificación de gastos'!A11</f>
        <v>Acción 1.1.2 Emisión de resolución por parte del Honorable Consejo Nacional de Áreas Protegidas que instruya a todas las unidades y dependencias del CONAP, su reorganización en función de las prioridades de la Política Nacional de Diversidad Biológica.</v>
      </c>
      <c r="B14" s="18">
        <f>SUM(B15:B19)</f>
        <v>10000</v>
      </c>
      <c r="C14" s="18">
        <f>SUM(C15:C19)</f>
        <v>0</v>
      </c>
      <c r="D14" s="18">
        <f>SUM(D15:D19)</f>
        <v>0</v>
      </c>
      <c r="E14" s="20">
        <f>SUM(B14:D14)</f>
        <v>10000</v>
      </c>
      <c r="F14" s="25">
        <f>E14-SUM(B14:D14)</f>
        <v>0</v>
      </c>
      <c r="G14" s="18">
        <f>SUM(G15:G19)</f>
        <v>1000</v>
      </c>
      <c r="H14" s="18">
        <f>SUM(H15:H19)</f>
        <v>2000</v>
      </c>
      <c r="I14" s="18">
        <f>SUM(I15:I19)</f>
        <v>0</v>
      </c>
      <c r="J14" s="20">
        <f>SUM(G14:I14)</f>
        <v>3000</v>
      </c>
      <c r="K14" s="25">
        <f>J14-SUM(G14:I14)</f>
        <v>0</v>
      </c>
      <c r="L14" s="18">
        <f>SUM(L15:L19)</f>
        <v>0</v>
      </c>
      <c r="M14" s="18">
        <f>SUM(M15:M19)</f>
        <v>0</v>
      </c>
      <c r="N14" s="18">
        <f>SUM(N15:N19)</f>
        <v>0</v>
      </c>
      <c r="O14" s="20">
        <f>SUM(L14:N14)</f>
        <v>0</v>
      </c>
      <c r="P14" s="25">
        <f>O14-SUM(L14:N14)</f>
        <v>0</v>
      </c>
    </row>
    <row r="15" spans="1:16" s="17" customFormat="1">
      <c r="A15" s="24" t="str">
        <f>'Planificación de gastos'!B12</f>
        <v>Primer taller (para 1.1.1)</v>
      </c>
      <c r="B15" s="29"/>
      <c r="C15" s="29"/>
      <c r="D15" s="29"/>
      <c r="E15" s="19">
        <f>'Planificación de gastos'!C12</f>
        <v>0</v>
      </c>
      <c r="F15" s="25">
        <f>IF((B15+C15+D15)=0,0,E15-SUM(B15:D15))</f>
        <v>0</v>
      </c>
      <c r="G15" s="29"/>
      <c r="H15" s="29"/>
      <c r="I15" s="29"/>
      <c r="J15" s="19">
        <f>'Planificación de gastos'!H12</f>
        <v>0</v>
      </c>
      <c r="K15" s="25">
        <f>IF((G15+H15+I15)=0,0,J15-SUM(G15:I15))</f>
        <v>0</v>
      </c>
      <c r="L15" s="29"/>
      <c r="M15" s="29"/>
      <c r="N15" s="29"/>
      <c r="O15" s="19">
        <f>'Planificación de gastos'!I12</f>
        <v>0</v>
      </c>
      <c r="P15" s="25">
        <f>IF((L15+M15+N15)=0,0,O15-SUM(L15:N15))</f>
        <v>0</v>
      </c>
    </row>
    <row r="16" spans="1:16" s="17" customFormat="1">
      <c r="A16" s="24" t="str">
        <f>'Planificación de gastos'!B13</f>
        <v>Investigación</v>
      </c>
      <c r="B16" s="29">
        <v>10000</v>
      </c>
      <c r="C16" s="29"/>
      <c r="D16" s="29"/>
      <c r="E16" s="19">
        <f>'Planificación de gastos'!C13</f>
        <v>10000</v>
      </c>
      <c r="F16" s="25">
        <f>IF((B16+C16+D16)=0,0,E16-SUM(B16:D16))</f>
        <v>0</v>
      </c>
      <c r="G16" s="29"/>
      <c r="H16" s="29"/>
      <c r="I16" s="29"/>
      <c r="J16" s="19">
        <f>'Planificación de gastos'!H13</f>
        <v>0</v>
      </c>
      <c r="K16" s="25">
        <f>IF((G16+H16+I16)=0,0,J16-SUM(G16:I16))</f>
        <v>0</v>
      </c>
      <c r="L16" s="29"/>
      <c r="M16" s="29"/>
      <c r="N16" s="29"/>
      <c r="O16" s="19">
        <f>'Planificación de gastos'!I13</f>
        <v>0</v>
      </c>
      <c r="P16" s="25">
        <f>IF((L16+M16+N16)=0,0,O16-SUM(L16:N16))</f>
        <v>0</v>
      </c>
    </row>
    <row r="17" spans="1:16" s="17" customFormat="1">
      <c r="A17" s="24" t="str">
        <f>'Planificación de gastos'!B14</f>
        <v>Taller de validación (para 1.1.1)</v>
      </c>
      <c r="B17" s="29"/>
      <c r="C17" s="29"/>
      <c r="D17" s="29"/>
      <c r="E17" s="19">
        <f>'Planificación de gastos'!C14</f>
        <v>0</v>
      </c>
      <c r="F17" s="25">
        <f>IF((B17+C17+D17)=0,0,E17-SUM(B17:D17))</f>
        <v>0</v>
      </c>
      <c r="G17" s="29"/>
      <c r="H17" s="29"/>
      <c r="I17" s="29"/>
      <c r="J17" s="19">
        <f>'Planificación de gastos'!H14</f>
        <v>0</v>
      </c>
      <c r="K17" s="25">
        <f>IF((G17+H17+I17)=0,0,J17-SUM(G17:I17))</f>
        <v>0</v>
      </c>
      <c r="L17" s="29"/>
      <c r="M17" s="29"/>
      <c r="N17" s="29"/>
      <c r="O17" s="19">
        <f>'Planificación de gastos'!I14</f>
        <v>0</v>
      </c>
      <c r="P17" s="25">
        <f>IF((L17+M17+N17)=0,0,O17-SUM(L17:N17))</f>
        <v>0</v>
      </c>
    </row>
    <row r="18" spans="1:16" s="17" customFormat="1">
      <c r="A18" s="24" t="str">
        <f>'Planificación de gastos'!B15</f>
        <v>Publicación de estudio de evaluación</v>
      </c>
      <c r="B18" s="29"/>
      <c r="C18" s="29"/>
      <c r="D18" s="29"/>
      <c r="E18" s="19">
        <f>'Planificación de gastos'!C15</f>
        <v>0</v>
      </c>
      <c r="F18" s="25">
        <f>IF((B18+C18+D18)=0,0,E18-SUM(B18:D18))</f>
        <v>0</v>
      </c>
      <c r="G18" s="29">
        <v>1000</v>
      </c>
      <c r="H18" s="29">
        <v>2000</v>
      </c>
      <c r="I18" s="29"/>
      <c r="J18" s="19">
        <f>'Planificación de gastos'!H15</f>
        <v>3000</v>
      </c>
      <c r="K18" s="25">
        <f>IF((G18+H18+I18)=0,0,J18-SUM(G18:I18))</f>
        <v>0</v>
      </c>
      <c r="L18" s="29"/>
      <c r="M18" s="29"/>
      <c r="N18" s="29"/>
      <c r="O18" s="19">
        <f>'Planificación de gastos'!I15</f>
        <v>0</v>
      </c>
      <c r="P18" s="25">
        <f>IF((L18+M18+N18)=0,0,O18-SUM(L18:N18))</f>
        <v>0</v>
      </c>
    </row>
    <row r="19" spans="1:16" s="17" customFormat="1">
      <c r="A19" s="24" t="str">
        <f>'Planificación de gastos'!B16</f>
        <v>.</v>
      </c>
      <c r="B19" s="29"/>
      <c r="C19" s="29"/>
      <c r="D19" s="29"/>
      <c r="E19" s="19">
        <f>'Planificación de gastos'!C16</f>
        <v>0</v>
      </c>
      <c r="F19" s="25">
        <f>IF((B19+C19+D19)=0,0,E19-SUM(B19:D19))</f>
        <v>0</v>
      </c>
      <c r="G19" s="29"/>
      <c r="H19" s="29"/>
      <c r="I19" s="29"/>
      <c r="J19" s="19">
        <f>'Planificación de gastos'!H16</f>
        <v>0</v>
      </c>
      <c r="K19" s="25">
        <f>IF((G19+H19+I19)=0,0,J19-SUM(G19:I19))</f>
        <v>0</v>
      </c>
      <c r="L19" s="29"/>
      <c r="M19" s="29"/>
      <c r="N19" s="29"/>
      <c r="O19" s="19">
        <f>'Planificación de gastos'!I16</f>
        <v>0</v>
      </c>
      <c r="P19" s="25">
        <f>IF((L19+M19+N19)=0,0,O19-SUM(L19:N19))</f>
        <v>0</v>
      </c>
    </row>
    <row r="20" spans="1:16" s="17" customFormat="1" ht="33.5" customHeight="1">
      <c r="A20" s="35" t="str">
        <f>'Planificación de gastos'!A17</f>
        <v>Sub-programa 1.2  Armonizar la institucionalidad del CONAP con la Política Nacional de Diversidad Biológica.</v>
      </c>
      <c r="B20" s="36">
        <f>B21+B27</f>
        <v>20000</v>
      </c>
      <c r="C20" s="36">
        <f>C21+C27</f>
        <v>5000</v>
      </c>
      <c r="D20" s="36">
        <f>D21</f>
        <v>80000</v>
      </c>
      <c r="E20" s="36">
        <f>SUM(B20:D20)</f>
        <v>105000</v>
      </c>
      <c r="F20" s="25">
        <f>E20-SUM(B20:D20)</f>
        <v>0</v>
      </c>
      <c r="G20" s="36">
        <f>G21+G27</f>
        <v>15000</v>
      </c>
      <c r="H20" s="36">
        <f>H21+H27</f>
        <v>15000</v>
      </c>
      <c r="I20" s="36">
        <f>I21</f>
        <v>60000</v>
      </c>
      <c r="J20" s="36">
        <f>SUM(G20:I20)</f>
        <v>90000</v>
      </c>
      <c r="K20" s="25">
        <f>J20-SUM(G20:I20)</f>
        <v>0</v>
      </c>
      <c r="L20" s="36">
        <f>L21+L27</f>
        <v>25000</v>
      </c>
      <c r="M20" s="36">
        <f>M21+M27</f>
        <v>20000</v>
      </c>
      <c r="N20" s="36">
        <f>N21</f>
        <v>0</v>
      </c>
      <c r="O20" s="36">
        <f>SUM(L20:N20)</f>
        <v>45000</v>
      </c>
      <c r="P20" s="25">
        <f>O20-SUM(L20:N20)</f>
        <v>0</v>
      </c>
    </row>
    <row r="21" spans="1:16" s="17" customFormat="1" ht="52">
      <c r="A21" s="21" t="str">
        <f>'Planificación de gastos'!A18</f>
        <v>Acción 1.2.1 Articulación  de la estructura organizativa del CONAP y sus instrumentos de gestión para la implementación de la Estrategia Nacional de Diversidad Biológica.</v>
      </c>
      <c r="B21" s="18">
        <f>SUM(B22:B26)</f>
        <v>20000</v>
      </c>
      <c r="C21" s="18">
        <f>SUM(C22:C26)</f>
        <v>5000</v>
      </c>
      <c r="D21" s="18">
        <f>SUM(D22:D26)</f>
        <v>80000</v>
      </c>
      <c r="E21" s="20">
        <f>SUM(B21:D21)</f>
        <v>105000</v>
      </c>
      <c r="F21" s="25">
        <f>E21-SUM(B21:D21)</f>
        <v>0</v>
      </c>
      <c r="G21" s="18">
        <f>SUM(G22:G26)</f>
        <v>15000</v>
      </c>
      <c r="H21" s="18">
        <f>SUM(H22:H26)</f>
        <v>15000</v>
      </c>
      <c r="I21" s="18">
        <f>SUM(I22:I26)</f>
        <v>60000</v>
      </c>
      <c r="J21" s="20">
        <f>SUM(G21:I21)</f>
        <v>90000</v>
      </c>
      <c r="K21" s="25">
        <f>J21-SUM(G21:I21)</f>
        <v>0</v>
      </c>
      <c r="L21" s="18">
        <f>SUM(L22:L26)</f>
        <v>25000</v>
      </c>
      <c r="M21" s="18">
        <f>SUM(M22:M26)</f>
        <v>20000</v>
      </c>
      <c r="N21" s="18">
        <f>SUM(N22:N26)</f>
        <v>0</v>
      </c>
      <c r="O21" s="20">
        <f>SUM(L21:N21)</f>
        <v>45000</v>
      </c>
      <c r="P21" s="25">
        <f>O21-SUM(L21:N21)</f>
        <v>0</v>
      </c>
    </row>
    <row r="22" spans="1:16" s="17" customFormat="1">
      <c r="A22" s="24" t="str">
        <f>'Planificación de gastos'!B19</f>
        <v>Elaboración de requisitos (reuniones)</v>
      </c>
      <c r="B22" s="29">
        <v>5000</v>
      </c>
      <c r="C22" s="29"/>
      <c r="D22" s="29"/>
      <c r="E22" s="19">
        <f>'Planificación de gastos'!C19</f>
        <v>5000</v>
      </c>
      <c r="F22" s="25">
        <f>IF((B22+C22+D22)=0,0,E22-SUM(B22:D22))</f>
        <v>0</v>
      </c>
      <c r="G22" s="29"/>
      <c r="H22" s="29"/>
      <c r="I22" s="29"/>
      <c r="J22" s="19">
        <f>'Planificación de gastos'!H19</f>
        <v>0</v>
      </c>
      <c r="K22" s="25">
        <f>IF((G22+H22+I22)=0,0,J22-SUM(G22:I22))</f>
        <v>0</v>
      </c>
      <c r="L22" s="29"/>
      <c r="M22" s="29"/>
      <c r="N22" s="29"/>
      <c r="O22" s="19">
        <f>'Planificación de gastos'!I19</f>
        <v>0</v>
      </c>
      <c r="P22" s="25">
        <f>IF((L22+M22+N22)=0,0,O22-SUM(L22:N22))</f>
        <v>0</v>
      </c>
    </row>
    <row r="23" spans="1:16" s="17" customFormat="1" ht="26">
      <c r="A23" s="24" t="str">
        <f>'Planificación de gastos'!B20</f>
        <v>Ejecución del desarrollo (reuniones, validación, compra de software)</v>
      </c>
      <c r="B23" s="29">
        <v>15000</v>
      </c>
      <c r="C23" s="29">
        <v>5000</v>
      </c>
      <c r="D23" s="29">
        <v>80000</v>
      </c>
      <c r="E23" s="19">
        <f>'Planificación de gastos'!C20</f>
        <v>100000</v>
      </c>
      <c r="F23" s="25">
        <f>IF((B23+C23+D23)=0,0,E23-SUM(B23:D23))</f>
        <v>0</v>
      </c>
      <c r="G23" s="29"/>
      <c r="H23" s="29"/>
      <c r="I23" s="29">
        <v>60000</v>
      </c>
      <c r="J23" s="19">
        <f>'Planificación de gastos'!H20</f>
        <v>60000</v>
      </c>
      <c r="K23" s="25">
        <f>IF((G23+H23+I23)=0,0,J23-SUM(G23:I23))</f>
        <v>0</v>
      </c>
      <c r="L23" s="29"/>
      <c r="M23" s="29"/>
      <c r="N23" s="29"/>
      <c r="O23" s="19">
        <f>'Planificación de gastos'!I20</f>
        <v>0</v>
      </c>
      <c r="P23" s="25">
        <f>IF((L23+M23+N23)=0,0,O23-SUM(L23:N23))</f>
        <v>0</v>
      </c>
    </row>
    <row r="24" spans="1:16" s="17" customFormat="1">
      <c r="A24" s="24" t="str">
        <f>'Planificación de gastos'!B21</f>
        <v>Realización de pruebas</v>
      </c>
      <c r="B24" s="29"/>
      <c r="C24" s="29"/>
      <c r="D24" s="29"/>
      <c r="E24" s="19">
        <f>'Planificación de gastos'!C21</f>
        <v>0</v>
      </c>
      <c r="F24" s="25">
        <f>IF((B24+C24+D24)=0,0,E24-SUM(B24:D24))</f>
        <v>0</v>
      </c>
      <c r="G24" s="29">
        <v>15000</v>
      </c>
      <c r="H24" s="29">
        <v>5000</v>
      </c>
      <c r="I24" s="29"/>
      <c r="J24" s="19">
        <f>'Planificación de gastos'!H21</f>
        <v>20000</v>
      </c>
      <c r="K24" s="25">
        <f>IF((G24+H24+I24)=0,0,J24-SUM(G24:I24))</f>
        <v>0</v>
      </c>
      <c r="L24" s="29"/>
      <c r="M24" s="29"/>
      <c r="N24" s="29"/>
      <c r="O24" s="19">
        <f>'Planificación de gastos'!I21</f>
        <v>0</v>
      </c>
      <c r="P24" s="25">
        <f>IF((L24+M24+N24)=0,0,O24-SUM(L24:N24))</f>
        <v>0</v>
      </c>
    </row>
    <row r="25" spans="1:16" s="17" customFormat="1">
      <c r="A25" s="24" t="str">
        <f>'Planificación de gastos'!B22</f>
        <v>Validación del producto final</v>
      </c>
      <c r="B25" s="29"/>
      <c r="C25" s="29"/>
      <c r="D25" s="29"/>
      <c r="E25" s="19">
        <f>'Planificación de gastos'!C22</f>
        <v>0</v>
      </c>
      <c r="F25" s="25">
        <f>IF((B25+C25+D25)=0,0,E25-SUM(B25:D25))</f>
        <v>0</v>
      </c>
      <c r="G25" s="29"/>
      <c r="H25" s="29">
        <v>10000</v>
      </c>
      <c r="I25" s="29"/>
      <c r="J25" s="19">
        <f>'Planificación de gastos'!H22</f>
        <v>10000</v>
      </c>
      <c r="K25" s="25">
        <f>IF((G25+H25+I25)=0,0,J25-SUM(G25:I25))</f>
        <v>0</v>
      </c>
      <c r="L25" s="29"/>
      <c r="M25" s="29"/>
      <c r="N25" s="29"/>
      <c r="O25" s="19">
        <f>'Planificación de gastos'!I22</f>
        <v>0</v>
      </c>
      <c r="P25" s="25">
        <f>IF((L25+M25+N25)=0,0,O25-SUM(L25:N25))</f>
        <v>0</v>
      </c>
    </row>
    <row r="26" spans="1:16" s="17" customFormat="1">
      <c r="A26" s="24" t="str">
        <f>'Planificación de gastos'!B23</f>
        <v>Taller de capacitación</v>
      </c>
      <c r="B26" s="29"/>
      <c r="C26" s="29"/>
      <c r="D26" s="29"/>
      <c r="E26" s="19">
        <f>'Planificación de gastos'!C23</f>
        <v>0</v>
      </c>
      <c r="F26" s="25">
        <f>IF((B26+C26+D26)=0,0,E26-SUM(B26:D26))</f>
        <v>0</v>
      </c>
      <c r="G26" s="29"/>
      <c r="H26" s="29"/>
      <c r="I26" s="29"/>
      <c r="J26" s="19">
        <f>'Planificación de gastos'!H23</f>
        <v>0</v>
      </c>
      <c r="K26" s="25">
        <f>IF((G26+H26+I26)=0,0,J26-SUM(G26:I26))</f>
        <v>0</v>
      </c>
      <c r="L26" s="29">
        <v>25000</v>
      </c>
      <c r="M26" s="29">
        <v>20000</v>
      </c>
      <c r="N26" s="29"/>
      <c r="O26" s="19">
        <f>'Planificación de gastos'!I23</f>
        <v>45000</v>
      </c>
      <c r="P26" s="25">
        <f>IF((L26+M26+N26)=0,0,O26-SUM(L26:N26))</f>
        <v>0</v>
      </c>
    </row>
  </sheetData>
  <sheetProtection formatCells="0" formatColumns="0" formatRows="0" autoFilter="0"/>
  <mergeCells count="3">
    <mergeCell ref="B3:E3"/>
    <mergeCell ref="G3:J3"/>
    <mergeCell ref="L3:O3"/>
  </mergeCells>
  <conditionalFormatting sqref="L27:O70 L21:O21 G27:J70 G21:J21 A27:E70 A21:E21 A8:E14">
    <cfRule type="expression" priority="182">
      <formula>#REF!=4</formula>
    </cfRule>
    <cfRule type="expression" dxfId="15" priority="183">
      <formula>#REF!=3</formula>
    </cfRule>
    <cfRule type="expression" dxfId="14" priority="184">
      <formula>#REF!=2</formula>
    </cfRule>
  </conditionalFormatting>
  <conditionalFormatting sqref="G22:I26 G8:I19 L22:N26 L8:N19 A22:E26 A15:E19">
    <cfRule type="expression" priority="41">
      <formula>#REF!=4</formula>
    </cfRule>
    <cfRule type="expression" dxfId="13" priority="42">
      <formula>#REF!=3</formula>
    </cfRule>
    <cfRule type="expression" dxfId="12" priority="43">
      <formula>#REF!=2</formula>
    </cfRule>
  </conditionalFormatting>
  <conditionalFormatting sqref="J8:J14">
    <cfRule type="expression" priority="35">
      <formula>#REF!=4</formula>
    </cfRule>
    <cfRule type="expression" dxfId="11" priority="36">
      <formula>#REF!=3</formula>
    </cfRule>
    <cfRule type="expression" dxfId="10" priority="37">
      <formula>#REF!=2</formula>
    </cfRule>
  </conditionalFormatting>
  <conditionalFormatting sqref="J15:J19">
    <cfRule type="expression" priority="32">
      <formula>#REF!=4</formula>
    </cfRule>
    <cfRule type="expression" dxfId="9" priority="33">
      <formula>#REF!=3</formula>
    </cfRule>
    <cfRule type="expression" dxfId="8" priority="34">
      <formula>#REF!=2</formula>
    </cfRule>
  </conditionalFormatting>
  <conditionalFormatting sqref="J22:J26">
    <cfRule type="expression" priority="29">
      <formula>#REF!=4</formula>
    </cfRule>
    <cfRule type="expression" dxfId="7" priority="30">
      <formula>#REF!=3</formula>
    </cfRule>
    <cfRule type="expression" dxfId="6" priority="31">
      <formula>#REF!=2</formula>
    </cfRule>
  </conditionalFormatting>
  <conditionalFormatting sqref="O8:O14">
    <cfRule type="expression" priority="26">
      <formula>#REF!=4</formula>
    </cfRule>
    <cfRule type="expression" dxfId="5" priority="27">
      <formula>#REF!=3</formula>
    </cfRule>
    <cfRule type="expression" dxfId="4" priority="28">
      <formula>#REF!=2</formula>
    </cfRule>
  </conditionalFormatting>
  <conditionalFormatting sqref="O15:O19">
    <cfRule type="expression" priority="23">
      <formula>#REF!=4</formula>
    </cfRule>
    <cfRule type="expression" dxfId="3" priority="24">
      <formula>#REF!=3</formula>
    </cfRule>
    <cfRule type="expression" dxfId="2" priority="25">
      <formula>#REF!=2</formula>
    </cfRule>
  </conditionalFormatting>
  <conditionalFormatting sqref="O22:O26">
    <cfRule type="expression" priority="20">
      <formula>#REF!=4</formula>
    </cfRule>
    <cfRule type="expression" dxfId="1" priority="21">
      <formula>#REF!=3</formula>
    </cfRule>
    <cfRule type="expression" dxfId="0" priority="22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G14" sqref="G14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8" t="s">
        <v>28</v>
      </c>
      <c r="C1" s="88"/>
      <c r="D1" s="88"/>
      <c r="E1" s="88"/>
      <c r="F1" s="88"/>
      <c r="G1" s="88"/>
    </row>
    <row r="2" spans="1:7" ht="13.5" thickBot="1"/>
    <row r="3" spans="1:7" ht="18">
      <c r="B3" s="85" t="s">
        <v>29</v>
      </c>
      <c r="C3" s="86"/>
      <c r="D3" s="86"/>
      <c r="E3" s="86"/>
      <c r="F3" s="86"/>
      <c r="G3" s="87"/>
    </row>
    <row r="4" spans="1:7" ht="15.5">
      <c r="B4" s="11" t="s">
        <v>30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5">
      <c r="B5" s="37" t="str">
        <f>'Costos por categorías'!B4</f>
        <v>Salario</v>
      </c>
      <c r="C5" s="8">
        <f>'Costos por categorías'!B5</f>
        <v>75000</v>
      </c>
      <c r="D5" s="8">
        <f>'Costos por categorías'!G5</f>
        <v>66000</v>
      </c>
      <c r="E5" s="8">
        <f>'Costos por categorías'!L5</f>
        <v>25000</v>
      </c>
      <c r="F5" s="10">
        <f>SUM(C5:E5)</f>
        <v>166000</v>
      </c>
      <c r="G5" s="13">
        <f>F5/$F$8</f>
        <v>0.31739961759082219</v>
      </c>
    </row>
    <row r="6" spans="1:7" ht="26">
      <c r="B6" s="37" t="str">
        <f>'Costos por categorías'!C4</f>
        <v>Gastos de funcionamiento</v>
      </c>
      <c r="C6" s="8">
        <f>'Costos por categorías'!C5</f>
        <v>150000</v>
      </c>
      <c r="D6" s="8">
        <f>'Costos por categorías'!H5</f>
        <v>47000</v>
      </c>
      <c r="E6" s="8">
        <f>'Costos por categorías'!M5</f>
        <v>20000</v>
      </c>
      <c r="F6" s="10">
        <f>SUM(C6:E6)</f>
        <v>217000</v>
      </c>
      <c r="G6" s="13">
        <f>F6/$F$8</f>
        <v>0.41491395793499042</v>
      </c>
    </row>
    <row r="7" spans="1:7" ht="15.5">
      <c r="B7" s="37" t="str">
        <f>'Costos por categorías'!D4</f>
        <v>Inversión</v>
      </c>
      <c r="C7" s="8">
        <f>'Costos por categorías'!D5</f>
        <v>80000</v>
      </c>
      <c r="D7" s="8">
        <f>'Costos por categorías'!I5</f>
        <v>60000</v>
      </c>
      <c r="E7" s="8">
        <f>'Costos por categorías'!N5</f>
        <v>0</v>
      </c>
      <c r="F7" s="10">
        <f>SUM(C7:E7)</f>
        <v>140000</v>
      </c>
      <c r="G7" s="13">
        <f>F7/$F$8</f>
        <v>0.26768642447418739</v>
      </c>
    </row>
    <row r="8" spans="1:7" ht="16" thickBot="1">
      <c r="B8" s="14" t="s">
        <v>31</v>
      </c>
      <c r="C8" s="15">
        <f>SUM(C5:C7)</f>
        <v>305000</v>
      </c>
      <c r="D8" s="15">
        <f>SUM(D5:D7)</f>
        <v>173000</v>
      </c>
      <c r="E8" s="15">
        <f>SUM(E5:E7)</f>
        <v>45000</v>
      </c>
      <c r="F8" s="15">
        <f>SUM(F5:F7)</f>
        <v>523000</v>
      </c>
      <c r="G8" s="16">
        <f>F8/$F$8</f>
        <v>1</v>
      </c>
    </row>
  </sheetData>
  <sheetProtection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2015-10-20T20:49:26Z</dcterms:modified>
</cp:coreProperties>
</file>