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sob\Desktop\UN_CBD\Uganda\Exercise\"/>
    </mc:Choice>
  </mc:AlternateContent>
  <bookViews>
    <workbookView xWindow="-1230" yWindow="6650" windowWidth="15600" windowHeight="1170" tabRatio="915"/>
  </bookViews>
  <sheets>
    <sheet name="Exp planification" sheetId="52" r:id="rId1"/>
    <sheet name="Costs by categories" sheetId="34" r:id="rId2"/>
    <sheet name="Chart" sheetId="48" r:id="rId3"/>
  </sheets>
  <definedNames>
    <definedName name="_xlnm._FilterDatabase" localSheetId="2" hidden="1">Chart!$A$6:$A$8</definedName>
    <definedName name="_xlnm._FilterDatabase" localSheetId="0" hidden="1">'Exp planification'!$A$2:$O$23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52511"/>
</workbook>
</file>

<file path=xl/calcChain.xml><?xml version="1.0" encoding="utf-8"?>
<calcChain xmlns="http://schemas.openxmlformats.org/spreadsheetml/2006/main">
  <c r="P14" i="34" l="1"/>
  <c r="P15" i="34"/>
  <c r="P16" i="34"/>
  <c r="P17" i="34"/>
  <c r="P18" i="34"/>
  <c r="P19" i="34"/>
  <c r="P22" i="34"/>
  <c r="P23" i="34"/>
  <c r="P24" i="34"/>
  <c r="P25" i="34"/>
  <c r="K15" i="34"/>
  <c r="K16" i="34"/>
  <c r="K17" i="34"/>
  <c r="K19" i="34"/>
  <c r="K22" i="34"/>
  <c r="K26" i="34"/>
  <c r="F15" i="34"/>
  <c r="F17" i="34"/>
  <c r="F18" i="34"/>
  <c r="F19" i="34"/>
  <c r="F24" i="34"/>
  <c r="F25" i="34"/>
  <c r="F26" i="34"/>
  <c r="P13" i="34"/>
  <c r="F13" i="34"/>
  <c r="P12" i="34"/>
  <c r="K12" i="34"/>
  <c r="F12" i="34"/>
  <c r="P11" i="34"/>
  <c r="K11" i="34"/>
  <c r="P10" i="34"/>
  <c r="K10" i="34"/>
  <c r="F10" i="34"/>
  <c r="P9" i="34"/>
  <c r="K9" i="34"/>
  <c r="F9" i="34"/>
  <c r="I18" i="52" l="1"/>
  <c r="H18" i="52"/>
  <c r="G18" i="52"/>
  <c r="F18" i="52"/>
  <c r="E18" i="52"/>
  <c r="D18" i="52"/>
  <c r="H11" i="52"/>
  <c r="G11" i="52"/>
  <c r="F11" i="52"/>
  <c r="E11" i="52"/>
  <c r="D11" i="52"/>
  <c r="D5" i="52"/>
  <c r="E5" i="52"/>
  <c r="F5" i="52"/>
  <c r="G5" i="52"/>
  <c r="C5" i="52" s="1"/>
  <c r="H5" i="52"/>
  <c r="C6" i="52"/>
  <c r="J6" i="52" s="1"/>
  <c r="C7" i="52"/>
  <c r="J7" i="52" s="1"/>
  <c r="C8" i="52"/>
  <c r="J8" i="52" s="1"/>
  <c r="C9" i="52"/>
  <c r="C10" i="52"/>
  <c r="C12" i="52"/>
  <c r="J12" i="52" s="1"/>
  <c r="C13" i="52"/>
  <c r="J13" i="52" s="1"/>
  <c r="C14" i="52"/>
  <c r="J14" i="52" s="1"/>
  <c r="C15" i="52"/>
  <c r="J15" i="52" s="1"/>
  <c r="C16" i="52"/>
  <c r="C19" i="52"/>
  <c r="J19" i="52" s="1"/>
  <c r="C20" i="52"/>
  <c r="J20" i="52" s="1"/>
  <c r="C21" i="52"/>
  <c r="C22" i="52"/>
  <c r="C23" i="52"/>
  <c r="J23" i="52" s="1"/>
  <c r="J9" i="52"/>
  <c r="J22" i="52"/>
  <c r="J21" i="52"/>
  <c r="J16" i="52"/>
  <c r="J10" i="52"/>
  <c r="I11" i="52"/>
  <c r="I5" i="52"/>
  <c r="C18" i="52" l="1"/>
  <c r="J18" i="52" s="1"/>
  <c r="C11" i="52"/>
  <c r="J11" i="52" s="1"/>
  <c r="E26" i="34"/>
  <c r="A6" i="34"/>
  <c r="A7" i="34"/>
  <c r="A21" i="34"/>
  <c r="A20" i="34"/>
  <c r="A14" i="34"/>
  <c r="A8" i="34"/>
  <c r="N21" i="34"/>
  <c r="N20" i="34" s="1"/>
  <c r="M21" i="34"/>
  <c r="L21" i="34"/>
  <c r="L20" i="34" s="1"/>
  <c r="N14" i="34"/>
  <c r="M14" i="34"/>
  <c r="M7" i="34" s="1"/>
  <c r="L14" i="34"/>
  <c r="N8" i="34"/>
  <c r="M8" i="34"/>
  <c r="L8" i="34"/>
  <c r="I21" i="34"/>
  <c r="H21" i="34"/>
  <c r="H20" i="34" s="1"/>
  <c r="G21" i="34"/>
  <c r="G20" i="34" s="1"/>
  <c r="I14" i="34"/>
  <c r="H14" i="34"/>
  <c r="G14" i="34"/>
  <c r="I8" i="34"/>
  <c r="H8" i="34"/>
  <c r="G8" i="34"/>
  <c r="D21" i="34"/>
  <c r="D20" i="34" s="1"/>
  <c r="C21" i="34"/>
  <c r="C20" i="34" s="1"/>
  <c r="B21" i="34"/>
  <c r="D14" i="34"/>
  <c r="C14" i="34"/>
  <c r="B14" i="34"/>
  <c r="C8" i="34"/>
  <c r="D8" i="34"/>
  <c r="B8" i="34"/>
  <c r="O26" i="34"/>
  <c r="P26" i="34" s="1"/>
  <c r="O25" i="34"/>
  <c r="O24" i="34"/>
  <c r="O23" i="34"/>
  <c r="O22" i="34"/>
  <c r="O19" i="34"/>
  <c r="O18" i="34"/>
  <c r="O17" i="34"/>
  <c r="O16" i="34"/>
  <c r="O15" i="34"/>
  <c r="O13" i="34"/>
  <c r="O12" i="34"/>
  <c r="O11" i="34"/>
  <c r="O10" i="34"/>
  <c r="O9" i="34"/>
  <c r="J26" i="34"/>
  <c r="J25" i="34"/>
  <c r="K25" i="34" s="1"/>
  <c r="J24" i="34"/>
  <c r="K24" i="34" s="1"/>
  <c r="J23" i="34"/>
  <c r="K23" i="34" s="1"/>
  <c r="J22" i="34"/>
  <c r="J19" i="34"/>
  <c r="J18" i="34"/>
  <c r="K18" i="34" s="1"/>
  <c r="J17" i="34"/>
  <c r="J16" i="34"/>
  <c r="J15" i="34"/>
  <c r="J13" i="34"/>
  <c r="K13" i="34" s="1"/>
  <c r="J12" i="34"/>
  <c r="J11" i="34"/>
  <c r="J10" i="34"/>
  <c r="J9" i="34"/>
  <c r="A26" i="34"/>
  <c r="A25" i="34"/>
  <c r="A24" i="34"/>
  <c r="E23" i="34"/>
  <c r="F23" i="34" s="1"/>
  <c r="A23" i="34"/>
  <c r="A22" i="34"/>
  <c r="A19" i="34"/>
  <c r="A18" i="34"/>
  <c r="A17" i="34"/>
  <c r="A16" i="34"/>
  <c r="A15" i="34"/>
  <c r="E25" i="34"/>
  <c r="E24" i="34"/>
  <c r="E19" i="34"/>
  <c r="E17" i="34"/>
  <c r="E12" i="34"/>
  <c r="E13" i="34"/>
  <c r="I17" i="52"/>
  <c r="G17" i="52"/>
  <c r="E17" i="52"/>
  <c r="D17" i="52"/>
  <c r="J8" i="34"/>
  <c r="A12" i="34"/>
  <c r="A13" i="34"/>
  <c r="A10" i="34"/>
  <c r="A11" i="34"/>
  <c r="A9" i="34"/>
  <c r="M20" i="34" l="1"/>
  <c r="L7" i="34"/>
  <c r="P7" i="34" s="1"/>
  <c r="P8" i="34"/>
  <c r="I20" i="34"/>
  <c r="K8" i="34"/>
  <c r="B20" i="34"/>
  <c r="H7" i="34"/>
  <c r="H6" i="34" s="1"/>
  <c r="H5" i="34" s="1"/>
  <c r="D6" i="48" s="1"/>
  <c r="I7" i="34"/>
  <c r="I6" i="34" s="1"/>
  <c r="I5" i="34" s="1"/>
  <c r="D7" i="48" s="1"/>
  <c r="M6" i="34"/>
  <c r="M5" i="34" s="1"/>
  <c r="E6" i="48" s="1"/>
  <c r="O8" i="34"/>
  <c r="I4" i="52"/>
  <c r="C7" i="34"/>
  <c r="O14" i="34"/>
  <c r="D4" i="52"/>
  <c r="D3" i="52" s="1"/>
  <c r="G4" i="52"/>
  <c r="G3" i="52" s="1"/>
  <c r="E4" i="52"/>
  <c r="E3" i="52" s="1"/>
  <c r="O21" i="34"/>
  <c r="P21" i="34" s="1"/>
  <c r="N7" i="34"/>
  <c r="D7" i="34"/>
  <c r="E16" i="34"/>
  <c r="F16" i="34" s="1"/>
  <c r="E22" i="34"/>
  <c r="F22" i="34" s="1"/>
  <c r="F4" i="52"/>
  <c r="E15" i="34"/>
  <c r="E18" i="34"/>
  <c r="H4" i="52"/>
  <c r="J7" i="34" s="1"/>
  <c r="J20" i="34"/>
  <c r="J14" i="34"/>
  <c r="K14" i="34" s="1"/>
  <c r="G7" i="34"/>
  <c r="B7" i="34"/>
  <c r="O20" i="34"/>
  <c r="J21" i="34"/>
  <c r="K21" i="34" s="1"/>
  <c r="P20" i="34" l="1"/>
  <c r="L6" i="34"/>
  <c r="L5" i="34" s="1"/>
  <c r="E5" i="48" s="1"/>
  <c r="K20" i="34"/>
  <c r="K7" i="34"/>
  <c r="N6" i="34"/>
  <c r="C4" i="52"/>
  <c r="J4" i="52" s="1"/>
  <c r="O7" i="34"/>
  <c r="I3" i="52"/>
  <c r="N5" i="34"/>
  <c r="E7" i="48" s="1"/>
  <c r="G6" i="34"/>
  <c r="E11" i="34"/>
  <c r="F11" i="34" s="1"/>
  <c r="O6" i="34" l="1"/>
  <c r="G5" i="34"/>
  <c r="D5" i="48" s="1"/>
  <c r="E10" i="34"/>
  <c r="F17" i="52"/>
  <c r="O5" i="34" l="1"/>
  <c r="P6" i="34"/>
  <c r="F3" i="52"/>
  <c r="C3" i="52" s="1"/>
  <c r="C17" i="52"/>
  <c r="J5" i="52"/>
  <c r="E9" i="34"/>
  <c r="H17" i="52"/>
  <c r="J17" i="52" l="1"/>
  <c r="H3" i="52"/>
  <c r="E8" i="34"/>
  <c r="F8" i="34" s="1"/>
  <c r="E7" i="34"/>
  <c r="F7" i="34" s="1"/>
  <c r="J6" i="34" l="1"/>
  <c r="K6" i="34" s="1"/>
  <c r="J3" i="52"/>
  <c r="J5" i="34" l="1"/>
  <c r="D4" i="48"/>
  <c r="E4" i="48" s="1"/>
  <c r="E6" i="34" l="1"/>
  <c r="E5" i="34" l="1"/>
  <c r="E14" i="34"/>
  <c r="F14" i="34" s="1"/>
  <c r="E21" i="34"/>
  <c r="F21" i="34" s="1"/>
  <c r="C6" i="34"/>
  <c r="C5" i="34" s="1"/>
  <c r="C6" i="48" s="1"/>
  <c r="D6" i="34"/>
  <c r="D5" i="34" s="1"/>
  <c r="C7" i="48" s="1"/>
  <c r="B6" i="34"/>
  <c r="B5" i="34" s="1"/>
  <c r="C5" i="48" s="1"/>
  <c r="F6" i="34" l="1"/>
  <c r="E20" i="34"/>
  <c r="F20" i="34" s="1"/>
  <c r="E8" i="48"/>
  <c r="C8" i="48" l="1"/>
  <c r="F5" i="48" l="1"/>
  <c r="F6" i="48" l="1"/>
  <c r="F7" i="48" l="1"/>
  <c r="D8" i="48"/>
  <c r="F8" i="48" l="1"/>
  <c r="G8" i="48" l="1"/>
  <c r="G5" i="48"/>
  <c r="G6" i="48"/>
  <c r="G7" i="48"/>
</calcChain>
</file>

<file path=xl/sharedStrings.xml><?xml version="1.0" encoding="utf-8"?>
<sst xmlns="http://schemas.openxmlformats.org/spreadsheetml/2006/main" count="54" uniqueCount="40">
  <si>
    <t>Total</t>
  </si>
  <si>
    <t>%</t>
  </si>
  <si>
    <t>Activity structure</t>
  </si>
  <si>
    <t>Total 2016-2018</t>
  </si>
  <si>
    <t>Inception workshop</t>
  </si>
  <si>
    <t>Consultatory meeting for TOR</t>
  </si>
  <si>
    <t>Validation workshop</t>
  </si>
  <si>
    <t>Review and testing</t>
  </si>
  <si>
    <t>Q1</t>
  </si>
  <si>
    <t>Q2</t>
  </si>
  <si>
    <t>Q3</t>
  </si>
  <si>
    <t>Q4</t>
  </si>
  <si>
    <t>Salary</t>
  </si>
  <si>
    <t>Operating Exp</t>
  </si>
  <si>
    <t>Investissement</t>
  </si>
  <si>
    <t>Validation</t>
  </si>
  <si>
    <t>Categories of expenses</t>
  </si>
  <si>
    <t>Elaboration of requirements( meetings)</t>
  </si>
  <si>
    <t>Workshop for training on the IS</t>
  </si>
  <si>
    <t>Costing Exercise</t>
  </si>
  <si>
    <t>Research</t>
  </si>
  <si>
    <t>Sub-division of costs by categories</t>
  </si>
  <si>
    <t>.</t>
  </si>
  <si>
    <t>Sum by Expenses</t>
  </si>
  <si>
    <t>Expenses by categories</t>
  </si>
  <si>
    <t>Categories/years</t>
  </si>
  <si>
    <t>Expenses by categories from 2016-2018</t>
  </si>
  <si>
    <t>TOTAL expenses</t>
  </si>
  <si>
    <t>Investment</t>
  </si>
  <si>
    <t>Program 1 Address the underlying causes of biodiversity loss by mainstreaming biodiversity across government and society</t>
  </si>
  <si>
    <t>Sub-program 1.1 By 2018, biodiversity values and prioritized ecosystem services are quantified, monitored and mainstreamed to support national and sectoral policy-making, planning, budgeting and decision-making frameworks</t>
  </si>
  <si>
    <t>Action 1.1.1 Contextualize and apply biodiversity and ecosystems services valuation tools to quantify and monitor the environmental, economic and social value of biodiversity</t>
  </si>
  <si>
    <t>Action 1.1.2 Integrates biodiversity and ecosystem services valuations into decision-making and to develop a business case for biodiversity</t>
  </si>
  <si>
    <t>Sub-program 1.2 By 2018, selected incentives for biodiversity conservation and sustainable use are in place and applied, and the most harmful subsidies are identified and their phase out is initiated</t>
  </si>
  <si>
    <t>Action 1.2.1 Analyze existing and identify potential incentives to encourage biodiversity conservation and sustainable use and discourage activities that impact negatively on biodiversity</t>
  </si>
  <si>
    <t>Finalization and distribution</t>
  </si>
  <si>
    <t>Execution of the development (meetings, validation, purchasing SW)</t>
  </si>
  <si>
    <t>Consultancy meeting for brainstorming</t>
  </si>
  <si>
    <t>Analyze scenarios</t>
  </si>
  <si>
    <t>Workshop for training to ensure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</si>
</sst>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6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0"/>
      <color rgb="FFFF0000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8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left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lef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>
      <alignment horizontal="center" vertical="center" wrapText="1"/>
    </xf>
    <xf numFmtId="37" fontId="11" fillId="46" borderId="25" xfId="0" applyNumberFormat="1" applyFont="1" applyFill="1" applyBorder="1" applyAlignment="1" applyProtection="1">
      <alignment vertical="center"/>
    </xf>
    <xf numFmtId="37" fontId="11" fillId="4" borderId="0" xfId="0" applyNumberFormat="1" applyFont="1" applyFill="1" applyAlignment="1" applyProtection="1">
      <alignment vertical="center"/>
    </xf>
    <xf numFmtId="37" fontId="11" fillId="4" borderId="25" xfId="0" applyNumberFormat="1" applyFont="1" applyFill="1" applyBorder="1" applyAlignment="1" applyProtection="1">
      <alignment vertical="center"/>
    </xf>
    <xf numFmtId="37" fontId="12" fillId="47" borderId="26" xfId="0" applyNumberFormat="1" applyFont="1" applyFill="1" applyBorder="1" applyAlignment="1" applyProtection="1">
      <alignment vertical="center"/>
    </xf>
    <xf numFmtId="37" fontId="12" fillId="2" borderId="4" xfId="0" applyNumberFormat="1" applyFont="1" applyFill="1" applyBorder="1" applyAlignment="1" applyProtection="1">
      <alignment vertical="center"/>
    </xf>
    <xf numFmtId="37" fontId="12" fillId="2" borderId="1" xfId="0" applyNumberFormat="1" applyFont="1" applyFill="1" applyBorder="1" applyAlignment="1" applyProtection="1">
      <alignment vertical="center"/>
    </xf>
    <xf numFmtId="37" fontId="12" fillId="2" borderId="2" xfId="0" applyNumberFormat="1" applyFont="1" applyFill="1" applyBorder="1" applyAlignment="1" applyProtection="1">
      <alignment vertical="center"/>
    </xf>
    <xf numFmtId="37" fontId="12" fillId="2" borderId="26" xfId="0" applyNumberFormat="1" applyFont="1" applyFill="1" applyBorder="1" applyAlignment="1" applyProtection="1">
      <alignment vertical="center"/>
    </xf>
    <xf numFmtId="37" fontId="12" fillId="48" borderId="26" xfId="0" applyNumberFormat="1" applyFont="1" applyFill="1" applyBorder="1" applyAlignment="1" applyProtection="1">
      <alignment vertical="center"/>
    </xf>
    <xf numFmtId="37" fontId="12" fillId="5" borderId="4" xfId="0" applyNumberFormat="1" applyFont="1" applyFill="1" applyBorder="1" applyAlignment="1" applyProtection="1">
      <alignment vertical="center"/>
    </xf>
    <xf numFmtId="37" fontId="12" fillId="5" borderId="1" xfId="0" applyNumberFormat="1" applyFont="1" applyFill="1" applyBorder="1" applyAlignment="1" applyProtection="1">
      <alignment vertical="center"/>
    </xf>
    <xf numFmtId="37" fontId="12" fillId="5" borderId="2" xfId="0" applyNumberFormat="1" applyFont="1" applyFill="1" applyBorder="1" applyAlignment="1" applyProtection="1">
      <alignment vertical="center"/>
    </xf>
    <xf numFmtId="37" fontId="12" fillId="5" borderId="26" xfId="0" applyNumberFormat="1" applyFont="1" applyFill="1" applyBorder="1" applyAlignment="1" applyProtection="1">
      <alignment vertical="center"/>
    </xf>
    <xf numFmtId="37" fontId="8" fillId="1" borderId="26" xfId="13" applyNumberFormat="1" applyFont="1" applyFill="1" applyBorder="1" applyAlignment="1" applyProtection="1">
      <alignment vertical="center"/>
      <protection locked="0"/>
    </xf>
    <xf numFmtId="37" fontId="8" fillId="0" borderId="4" xfId="13" applyNumberFormat="1" applyFont="1" applyFill="1" applyBorder="1" applyAlignment="1" applyProtection="1">
      <alignment vertical="center"/>
      <protection locked="0"/>
    </xf>
    <xf numFmtId="37" fontId="8" fillId="0" borderId="1" xfId="13" applyNumberFormat="1" applyFont="1" applyFill="1" applyBorder="1" applyAlignment="1" applyProtection="1">
      <alignment vertical="center"/>
      <protection locked="0"/>
    </xf>
    <xf numFmtId="37" fontId="8" fillId="0" borderId="2" xfId="13" applyNumberFormat="1" applyFont="1" applyFill="1" applyBorder="1" applyAlignment="1" applyProtection="1">
      <alignment vertical="center"/>
      <protection locked="0"/>
    </xf>
    <xf numFmtId="37" fontId="8" fillId="0" borderId="26" xfId="13" applyNumberFormat="1" applyFont="1" applyFill="1" applyBorder="1" applyAlignment="1" applyProtection="1">
      <alignment vertical="center"/>
      <protection locked="0"/>
    </xf>
    <xf numFmtId="37" fontId="8" fillId="0" borderId="1" xfId="0" applyNumberFormat="1" applyFont="1" applyBorder="1" applyAlignment="1" applyProtection="1">
      <alignment vertical="center"/>
      <protection locked="0"/>
    </xf>
    <xf numFmtId="37" fontId="8" fillId="0" borderId="2" xfId="0" applyNumberFormat="1" applyFont="1" applyBorder="1" applyAlignment="1" applyProtection="1">
      <alignment vertical="center"/>
      <protection locked="0"/>
    </xf>
    <xf numFmtId="37" fontId="8" fillId="0" borderId="4" xfId="0" applyNumberFormat="1" applyFont="1" applyBorder="1" applyAlignment="1" applyProtection="1">
      <alignment vertical="center"/>
      <protection locked="0"/>
    </xf>
    <xf numFmtId="37" fontId="8" fillId="1" borderId="26" xfId="0" applyNumberFormat="1" applyFont="1" applyFill="1" applyBorder="1" applyAlignment="1" applyProtection="1">
      <alignment vertical="center"/>
      <protection locked="0"/>
    </xf>
    <xf numFmtId="37" fontId="8" fillId="0" borderId="26" xfId="0" applyNumberFormat="1" applyFont="1" applyBorder="1" applyAlignment="1" applyProtection="1">
      <alignment vertical="center"/>
      <protection locked="0"/>
    </xf>
    <xf numFmtId="37" fontId="8" fillId="1" borderId="27" xfId="0" applyNumberFormat="1" applyFont="1" applyFill="1" applyBorder="1" applyAlignment="1" applyProtection="1">
      <alignment vertical="center"/>
      <protection locked="0"/>
    </xf>
    <xf numFmtId="37" fontId="8" fillId="0" borderId="27" xfId="0" applyNumberFormat="1" applyFont="1" applyBorder="1" applyAlignment="1" applyProtection="1">
      <alignment vertical="center"/>
      <protection locked="0"/>
    </xf>
    <xf numFmtId="0" fontId="6" fillId="5" borderId="2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11" fillId="4" borderId="2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168" fontId="6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24"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Chart!$B$3:$G$3</c:f>
          <c:strCache>
            <c:ptCount val="6"/>
            <c:pt idx="0">
              <c:v>Expenses by categories</c:v>
            </c:pt>
          </c:strCache>
        </c:strRef>
      </c:tx>
      <c:layout>
        <c:manualLayout>
          <c:xMode val="edge"/>
          <c:yMode val="edge"/>
          <c:x val="0.25158469945355189"/>
          <c:y val="3.0037546933667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49"/>
          <c:w val="0.90004155730533686"/>
          <c:h val="0.49447557478343995"/>
        </c:manualLayout>
      </c:layout>
      <c:lineChart>
        <c:grouping val="standard"/>
        <c:varyColors val="0"/>
        <c:ser>
          <c:idx val="1"/>
          <c:order val="1"/>
          <c:tx>
            <c:strRef>
              <c:f>Chart!$B$5</c:f>
              <c:strCache>
                <c:ptCount val="1"/>
                <c:pt idx="0">
                  <c:v>Salary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Chart!$C$5:$E$5</c:f>
              <c:numCache>
                <c:formatCode>_ * #,##0_)\ _$_ ;_ * \(#,##0\)\ _$_ ;_ * "-"??_)\ _$_ ;_ @_ </c:formatCode>
                <c:ptCount val="3"/>
                <c:pt idx="0">
                  <c:v>135000</c:v>
                </c:pt>
                <c:pt idx="1">
                  <c:v>63000</c:v>
                </c:pt>
                <c:pt idx="2">
                  <c:v>75000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Chart!$B$6</c:f>
              <c:strCache>
                <c:ptCount val="1"/>
                <c:pt idx="0">
                  <c:v>Operating Exp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Chart!$C$6:$E$6</c:f>
              <c:numCache>
                <c:formatCode>_ * #,##0_)\ _$_ ;_ * \(#,##0\)\ _$_ ;_ * "-"??_)\ _$_ ;_ @_ </c:formatCode>
                <c:ptCount val="3"/>
                <c:pt idx="0">
                  <c:v>70000</c:v>
                </c:pt>
                <c:pt idx="1">
                  <c:v>27000</c:v>
                </c:pt>
                <c:pt idx="2">
                  <c:v>30000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Chart!$B$7</c:f>
              <c:strCache>
                <c:ptCount val="1"/>
                <c:pt idx="0">
                  <c:v>Investissement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Chart!$C$7:$E$7</c:f>
              <c:numCache>
                <c:formatCode>_ * #,##0_)\ _$_ ;_ * \(#,##0\)\ _$_ ;_ * "-"??_)\ _$_ ;_ @_ </c:formatCode>
                <c:ptCount val="3"/>
                <c:pt idx="0">
                  <c:v>200000</c:v>
                </c:pt>
                <c:pt idx="1">
                  <c:v>30000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042120"/>
        <c:axId val="4010432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Chart!$B$4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40104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043296"/>
        <c:crosses val="autoZero"/>
        <c:auto val="0"/>
        <c:lblOffset val="100"/>
        <c:baseTimeUnit val="days"/>
        <c:majorUnit val="1"/>
      </c:dateAx>
      <c:valAx>
        <c:axId val="40104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042120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23"/>
  <sheetViews>
    <sheetView tabSelected="1" showRuler="0" zoomScale="80" zoomScaleNormal="80" zoomScalePageLayoutView="125" workbookViewId="0">
      <pane ySplit="2" topLeftCell="A3" activePane="bottomLeft" state="frozen"/>
      <selection pane="bottomLeft" activeCell="E8" sqref="E8"/>
    </sheetView>
  </sheetViews>
  <sheetFormatPr defaultColWidth="14" defaultRowHeight="13" outlineLevelCol="1"/>
  <cols>
    <col min="1" max="1" width="7.77734375" style="2" customWidth="1"/>
    <col min="2" max="2" width="55.77734375" style="1" customWidth="1"/>
    <col min="3" max="3" width="14" style="11" customWidth="1"/>
    <col min="4" max="7" width="14" style="11" customWidth="1" outlineLevel="1"/>
    <col min="8" max="10" width="14" style="11" customWidth="1"/>
    <col min="11" max="16384" width="14" style="1"/>
  </cols>
  <sheetData>
    <row r="1" spans="1:10" ht="20.5" hidden="1" thickBot="1">
      <c r="A1" s="32" t="s">
        <v>19</v>
      </c>
      <c r="B1" s="33"/>
      <c r="C1" s="4"/>
      <c r="D1" s="4"/>
      <c r="E1" s="4"/>
      <c r="F1" s="4"/>
      <c r="G1" s="4"/>
      <c r="H1" s="4"/>
      <c r="I1" s="4"/>
      <c r="J1" s="4"/>
    </row>
    <row r="2" spans="1:10" s="5" customFormat="1" ht="26" customHeight="1">
      <c r="A2" s="6"/>
      <c r="B2" s="28" t="s">
        <v>2</v>
      </c>
      <c r="C2" s="45">
        <v>2016</v>
      </c>
      <c r="D2" s="3" t="s">
        <v>8</v>
      </c>
      <c r="E2" s="3" t="s">
        <v>9</v>
      </c>
      <c r="F2" s="3" t="s">
        <v>10</v>
      </c>
      <c r="G2" s="3" t="s">
        <v>11</v>
      </c>
      <c r="H2" s="45">
        <v>2017</v>
      </c>
      <c r="I2" s="45">
        <v>2018</v>
      </c>
      <c r="J2" s="45" t="s">
        <v>3</v>
      </c>
    </row>
    <row r="3" spans="1:10" s="5" customFormat="1" ht="34" customHeight="1">
      <c r="A3" s="73" t="s">
        <v>29</v>
      </c>
      <c r="B3" s="73"/>
      <c r="C3" s="46">
        <f>SUM(D3:G3)</f>
        <v>405000</v>
      </c>
      <c r="D3" s="47">
        <f>IF(D4="",D17,IF(D17="",D4,D4+D17))</f>
        <v>30000</v>
      </c>
      <c r="E3" s="47">
        <f t="shared" ref="E3:I3" si="0">IF(E4="",E17,IF(E17="",E4,E4+E17))</f>
        <v>100000</v>
      </c>
      <c r="F3" s="47">
        <f t="shared" si="0"/>
        <v>130000</v>
      </c>
      <c r="G3" s="47">
        <f t="shared" si="0"/>
        <v>145000</v>
      </c>
      <c r="H3" s="48">
        <f t="shared" si="0"/>
        <v>120000</v>
      </c>
      <c r="I3" s="48">
        <f t="shared" si="0"/>
        <v>105000</v>
      </c>
      <c r="J3" s="46">
        <f>C3+H3+I3</f>
        <v>630000</v>
      </c>
    </row>
    <row r="4" spans="1:10" s="2" customFormat="1" ht="50.5" customHeight="1">
      <c r="A4" s="74" t="s">
        <v>30</v>
      </c>
      <c r="B4" s="75"/>
      <c r="C4" s="49">
        <f t="shared" ref="C4:C23" si="1">SUM(D4:G4)</f>
        <v>400000</v>
      </c>
      <c r="D4" s="50">
        <f t="shared" ref="D4:I4" si="2">IF(D5="",D11,IF(D11="",D5,D5+D11))</f>
        <v>30000</v>
      </c>
      <c r="E4" s="51">
        <f t="shared" si="2"/>
        <v>100000</v>
      </c>
      <c r="F4" s="51">
        <f t="shared" si="2"/>
        <v>130000</v>
      </c>
      <c r="G4" s="52">
        <f t="shared" si="2"/>
        <v>140000</v>
      </c>
      <c r="H4" s="53">
        <f t="shared" si="2"/>
        <v>55000</v>
      </c>
      <c r="I4" s="53">
        <f t="shared" si="2"/>
        <v>90000</v>
      </c>
      <c r="J4" s="49">
        <f>C4+H4+I4</f>
        <v>545000</v>
      </c>
    </row>
    <row r="5" spans="1:10" s="2" customFormat="1" ht="36.5" customHeight="1">
      <c r="A5" s="71" t="s">
        <v>31</v>
      </c>
      <c r="B5" s="72"/>
      <c r="C5" s="54">
        <f t="shared" si="1"/>
        <v>290000</v>
      </c>
      <c r="D5" s="55">
        <f t="shared" ref="D5:H5" si="3">SUM(D6:D10)</f>
        <v>30000</v>
      </c>
      <c r="E5" s="56">
        <f t="shared" si="3"/>
        <v>60000</v>
      </c>
      <c r="F5" s="56">
        <f t="shared" si="3"/>
        <v>100000</v>
      </c>
      <c r="G5" s="57">
        <f t="shared" si="3"/>
        <v>100000</v>
      </c>
      <c r="H5" s="58">
        <f t="shared" si="3"/>
        <v>50000</v>
      </c>
      <c r="I5" s="58">
        <f>SUM(I6:I10)</f>
        <v>90000</v>
      </c>
      <c r="J5" s="54">
        <f t="shared" ref="J5:J23" si="4">C5+H5+I5</f>
        <v>430000</v>
      </c>
    </row>
    <row r="6" spans="1:10" s="8" customFormat="1">
      <c r="A6" s="7"/>
      <c r="B6" s="44" t="s">
        <v>5</v>
      </c>
      <c r="C6" s="59">
        <f t="shared" si="1"/>
        <v>30000</v>
      </c>
      <c r="D6" s="60">
        <v>30000</v>
      </c>
      <c r="E6" s="61"/>
      <c r="F6" s="43"/>
      <c r="G6" s="62"/>
      <c r="H6" s="63"/>
      <c r="I6" s="63"/>
      <c r="J6" s="59">
        <f t="shared" si="4"/>
        <v>30000</v>
      </c>
    </row>
    <row r="7" spans="1:10" s="8" customFormat="1">
      <c r="A7" s="7"/>
      <c r="B7" s="44" t="s">
        <v>4</v>
      </c>
      <c r="C7" s="59">
        <f t="shared" si="1"/>
        <v>60000</v>
      </c>
      <c r="D7" s="60"/>
      <c r="E7" s="61">
        <v>60000</v>
      </c>
      <c r="F7" s="61"/>
      <c r="G7" s="43"/>
      <c r="H7" s="63"/>
      <c r="I7" s="63"/>
      <c r="J7" s="59">
        <f t="shared" si="4"/>
        <v>60000</v>
      </c>
    </row>
    <row r="8" spans="1:10" s="8" customFormat="1">
      <c r="A8" s="7"/>
      <c r="B8" s="44" t="s">
        <v>36</v>
      </c>
      <c r="C8" s="59">
        <f t="shared" si="1"/>
        <v>200000</v>
      </c>
      <c r="D8" s="60"/>
      <c r="E8" s="61"/>
      <c r="F8" s="61">
        <v>100000</v>
      </c>
      <c r="G8" s="62">
        <v>100000</v>
      </c>
      <c r="H8" s="63">
        <v>30000</v>
      </c>
      <c r="I8" s="63"/>
      <c r="J8" s="59">
        <f t="shared" si="4"/>
        <v>230000</v>
      </c>
    </row>
    <row r="9" spans="1:10" s="8" customFormat="1">
      <c r="A9" s="7"/>
      <c r="B9" s="44" t="s">
        <v>7</v>
      </c>
      <c r="C9" s="59">
        <f t="shared" si="1"/>
        <v>0</v>
      </c>
      <c r="D9" s="60"/>
      <c r="E9" s="61"/>
      <c r="F9" s="61"/>
      <c r="G9" s="62"/>
      <c r="H9" s="63">
        <v>20000</v>
      </c>
      <c r="I9" s="63">
        <v>10000</v>
      </c>
      <c r="J9" s="59">
        <f t="shared" si="4"/>
        <v>30000</v>
      </c>
    </row>
    <row r="10" spans="1:10" s="8" customFormat="1">
      <c r="A10" s="7"/>
      <c r="B10" s="44" t="s">
        <v>18</v>
      </c>
      <c r="C10" s="59">
        <f t="shared" si="1"/>
        <v>0</v>
      </c>
      <c r="D10" s="60"/>
      <c r="E10" s="61"/>
      <c r="F10" s="61"/>
      <c r="G10" s="62"/>
      <c r="H10" s="63"/>
      <c r="I10" s="63">
        <v>80000</v>
      </c>
      <c r="J10" s="59">
        <f t="shared" si="4"/>
        <v>80000</v>
      </c>
    </row>
    <row r="11" spans="1:10" s="2" customFormat="1" ht="25" customHeight="1">
      <c r="A11" s="71" t="s">
        <v>32</v>
      </c>
      <c r="B11" s="72"/>
      <c r="C11" s="54">
        <f t="shared" si="1"/>
        <v>110000</v>
      </c>
      <c r="D11" s="55">
        <f t="shared" ref="D11" si="5">SUM(D12:D16)</f>
        <v>0</v>
      </c>
      <c r="E11" s="56">
        <f t="shared" ref="E11" si="6">SUM(E12:E16)</f>
        <v>40000</v>
      </c>
      <c r="F11" s="56">
        <f t="shared" ref="F11" si="7">SUM(F12:F16)</f>
        <v>30000</v>
      </c>
      <c r="G11" s="57">
        <f t="shared" ref="G11" si="8">SUM(G12:G16)</f>
        <v>40000</v>
      </c>
      <c r="H11" s="58">
        <f t="shared" ref="H11" si="9">SUM(H12:H16)</f>
        <v>5000</v>
      </c>
      <c r="I11" s="58">
        <f>SUM(I12:I16)</f>
        <v>0</v>
      </c>
      <c r="J11" s="54">
        <f t="shared" si="4"/>
        <v>115000</v>
      </c>
    </row>
    <row r="12" spans="1:10" s="8" customFormat="1">
      <c r="A12" s="7"/>
      <c r="B12" s="44" t="s">
        <v>4</v>
      </c>
      <c r="C12" s="59">
        <f t="shared" si="1"/>
        <v>40000</v>
      </c>
      <c r="D12" s="43"/>
      <c r="E12" s="64">
        <v>40000</v>
      </c>
      <c r="F12" s="64"/>
      <c r="G12" s="65"/>
      <c r="H12" s="63"/>
      <c r="I12" s="63"/>
      <c r="J12" s="59">
        <f t="shared" si="4"/>
        <v>40000</v>
      </c>
    </row>
    <row r="13" spans="1:10" s="8" customFormat="1">
      <c r="A13" s="7"/>
      <c r="B13" s="44" t="s">
        <v>20</v>
      </c>
      <c r="C13" s="59">
        <f t="shared" si="1"/>
        <v>30000</v>
      </c>
      <c r="D13" s="66"/>
      <c r="E13" s="43"/>
      <c r="F13" s="64">
        <v>30000</v>
      </c>
      <c r="G13" s="65"/>
      <c r="H13" s="63"/>
      <c r="I13" s="63"/>
      <c r="J13" s="59">
        <f t="shared" si="4"/>
        <v>30000</v>
      </c>
    </row>
    <row r="14" spans="1:10" s="8" customFormat="1">
      <c r="A14" s="7"/>
      <c r="B14" s="44" t="s">
        <v>6</v>
      </c>
      <c r="C14" s="59">
        <f t="shared" si="1"/>
        <v>40000</v>
      </c>
      <c r="D14" s="66"/>
      <c r="E14" s="64"/>
      <c r="F14" s="64"/>
      <c r="G14" s="64">
        <v>40000</v>
      </c>
      <c r="H14" s="63"/>
      <c r="I14" s="63"/>
      <c r="J14" s="59">
        <f t="shared" si="4"/>
        <v>40000</v>
      </c>
    </row>
    <row r="15" spans="1:10" s="8" customFormat="1">
      <c r="A15" s="7"/>
      <c r="B15" s="44" t="s">
        <v>35</v>
      </c>
      <c r="C15" s="59">
        <f t="shared" si="1"/>
        <v>0</v>
      </c>
      <c r="D15" s="66"/>
      <c r="E15" s="64"/>
      <c r="F15" s="64"/>
      <c r="G15" s="65"/>
      <c r="H15" s="63">
        <v>5000</v>
      </c>
      <c r="I15" s="63"/>
      <c r="J15" s="59">
        <f t="shared" si="4"/>
        <v>5000</v>
      </c>
    </row>
    <row r="16" spans="1:10" s="8" customFormat="1">
      <c r="A16" s="7"/>
      <c r="B16" s="44" t="s">
        <v>22</v>
      </c>
      <c r="C16" s="67">
        <f t="shared" si="1"/>
        <v>0</v>
      </c>
      <c r="D16" s="66"/>
      <c r="E16" s="64"/>
      <c r="F16" s="64"/>
      <c r="G16" s="65"/>
      <c r="H16" s="68"/>
      <c r="I16" s="68"/>
      <c r="J16" s="67">
        <f t="shared" si="4"/>
        <v>0</v>
      </c>
    </row>
    <row r="17" spans="1:10" s="2" customFormat="1" ht="39.5" customHeight="1">
      <c r="A17" s="74" t="s">
        <v>33</v>
      </c>
      <c r="B17" s="75"/>
      <c r="C17" s="49">
        <f t="shared" si="1"/>
        <v>5000</v>
      </c>
      <c r="D17" s="50">
        <f>D18</f>
        <v>0</v>
      </c>
      <c r="E17" s="51">
        <f t="shared" ref="E17:I17" si="10">E18</f>
        <v>0</v>
      </c>
      <c r="F17" s="51">
        <f t="shared" si="10"/>
        <v>0</v>
      </c>
      <c r="G17" s="52">
        <f t="shared" si="10"/>
        <v>5000</v>
      </c>
      <c r="H17" s="53">
        <f t="shared" si="10"/>
        <v>65000</v>
      </c>
      <c r="I17" s="53">
        <f t="shared" si="10"/>
        <v>15000</v>
      </c>
      <c r="J17" s="49">
        <f t="shared" si="4"/>
        <v>85000</v>
      </c>
    </row>
    <row r="18" spans="1:10" s="2" customFormat="1" ht="40" customHeight="1">
      <c r="A18" s="71" t="s">
        <v>34</v>
      </c>
      <c r="B18" s="72"/>
      <c r="C18" s="54">
        <f t="shared" si="1"/>
        <v>5000</v>
      </c>
      <c r="D18" s="55">
        <f t="shared" ref="D18" si="11">SUM(D19:D23)</f>
        <v>0</v>
      </c>
      <c r="E18" s="56">
        <f t="shared" ref="E18" si="12">SUM(E19:E23)</f>
        <v>0</v>
      </c>
      <c r="F18" s="56">
        <f t="shared" ref="F18" si="13">SUM(F19:F23)</f>
        <v>0</v>
      </c>
      <c r="G18" s="57">
        <f t="shared" ref="G18" si="14">SUM(G19:G23)</f>
        <v>5000</v>
      </c>
      <c r="H18" s="58">
        <f t="shared" ref="H18" si="15">SUM(H19:H23)</f>
        <v>65000</v>
      </c>
      <c r="I18" s="58">
        <f>SUM(I19:I23)</f>
        <v>15000</v>
      </c>
      <c r="J18" s="54">
        <f t="shared" si="4"/>
        <v>85000</v>
      </c>
    </row>
    <row r="19" spans="1:10" s="8" customFormat="1">
      <c r="A19" s="7"/>
      <c r="B19" s="44" t="s">
        <v>17</v>
      </c>
      <c r="C19" s="67">
        <f t="shared" si="1"/>
        <v>5000</v>
      </c>
      <c r="D19" s="66"/>
      <c r="E19" s="64"/>
      <c r="F19" s="64"/>
      <c r="G19" s="64">
        <v>5000</v>
      </c>
      <c r="H19" s="68"/>
      <c r="I19" s="68"/>
      <c r="J19" s="67">
        <f t="shared" si="4"/>
        <v>5000</v>
      </c>
    </row>
    <row r="20" spans="1:10" s="8" customFormat="1">
      <c r="A20" s="7"/>
      <c r="B20" s="44" t="s">
        <v>37</v>
      </c>
      <c r="C20" s="67">
        <f t="shared" si="1"/>
        <v>0</v>
      </c>
      <c r="D20" s="66"/>
      <c r="E20" s="64"/>
      <c r="F20" s="64"/>
      <c r="G20" s="65"/>
      <c r="H20" s="68">
        <v>30000</v>
      </c>
      <c r="I20" s="68"/>
      <c r="J20" s="67">
        <f t="shared" si="4"/>
        <v>30000</v>
      </c>
    </row>
    <row r="21" spans="1:10" s="8" customFormat="1">
      <c r="A21" s="7"/>
      <c r="B21" s="44" t="s">
        <v>38</v>
      </c>
      <c r="C21" s="67">
        <f t="shared" si="1"/>
        <v>0</v>
      </c>
      <c r="D21" s="66"/>
      <c r="E21" s="64"/>
      <c r="F21" s="64"/>
      <c r="G21" s="65"/>
      <c r="H21" s="68">
        <v>10000</v>
      </c>
      <c r="I21" s="68"/>
      <c r="J21" s="67">
        <f t="shared" si="4"/>
        <v>10000</v>
      </c>
    </row>
    <row r="22" spans="1:10" s="8" customFormat="1">
      <c r="A22" s="7"/>
      <c r="B22" s="44" t="s">
        <v>39</v>
      </c>
      <c r="C22" s="67">
        <f t="shared" si="1"/>
        <v>0</v>
      </c>
      <c r="D22" s="66"/>
      <c r="E22" s="64"/>
      <c r="F22" s="64"/>
      <c r="G22" s="65"/>
      <c r="H22" s="68">
        <v>25000</v>
      </c>
      <c r="I22" s="68">
        <v>15000</v>
      </c>
      <c r="J22" s="67">
        <f t="shared" si="4"/>
        <v>40000</v>
      </c>
    </row>
    <row r="23" spans="1:10" s="8" customFormat="1" ht="13.5" thickBot="1">
      <c r="A23" s="7"/>
      <c r="B23" s="44"/>
      <c r="C23" s="69">
        <f t="shared" si="1"/>
        <v>0</v>
      </c>
      <c r="D23" s="66"/>
      <c r="E23" s="64"/>
      <c r="F23" s="64"/>
      <c r="G23" s="65"/>
      <c r="H23" s="70"/>
      <c r="I23" s="70"/>
      <c r="J23" s="69">
        <f t="shared" si="4"/>
        <v>0</v>
      </c>
    </row>
  </sheetData>
  <sheetProtection sheet="1" objects="1" scenarios="1" formatCells="0" formatColumns="0" formatRows="0" autoFilter="0"/>
  <autoFilter ref="A2:O23"/>
  <mergeCells count="6">
    <mergeCell ref="A18:B18"/>
    <mergeCell ref="A3:B3"/>
    <mergeCell ref="A4:B4"/>
    <mergeCell ref="A5:B5"/>
    <mergeCell ref="A11:B11"/>
    <mergeCell ref="A17:B17"/>
  </mergeCells>
  <conditionalFormatting sqref="D6:I10 D12:I16 D19:I23">
    <cfRule type="expression" dxfId="23" priority="36">
      <formula>D6&lt;&gt;""</formula>
    </cfRule>
  </conditionalFormatting>
  <conditionalFormatting sqref="E9:G9 E10:F10 I10 F12 H16:I16 E14:G16 G12:G13 H6:I9">
    <cfRule type="expression" dxfId="22" priority="34">
      <formula>E6&lt;&gt;""</formula>
    </cfRule>
  </conditionalFormatting>
  <conditionalFormatting sqref="E8:F8 F7">
    <cfRule type="expression" dxfId="21" priority="33">
      <formula>E7&lt;&gt;""</formula>
    </cfRule>
  </conditionalFormatting>
  <conditionalFormatting sqref="G10">
    <cfRule type="expression" dxfId="20" priority="32">
      <formula>G10&lt;&gt;""</formula>
    </cfRule>
  </conditionalFormatting>
  <conditionalFormatting sqref="H10">
    <cfRule type="expression" dxfId="19" priority="31">
      <formula>H10&lt;&gt;""</formula>
    </cfRule>
  </conditionalFormatting>
  <conditionalFormatting sqref="H12">
    <cfRule type="expression" dxfId="18" priority="30">
      <formula>H12&lt;&gt;""</formula>
    </cfRule>
  </conditionalFormatting>
  <conditionalFormatting sqref="I12">
    <cfRule type="expression" dxfId="17" priority="29">
      <formula>I12&lt;&gt;""</formula>
    </cfRule>
  </conditionalFormatting>
  <conditionalFormatting sqref="H13:I15">
    <cfRule type="expression" dxfId="16" priority="28">
      <formula>H13&lt;&gt;""</formula>
    </cfRule>
  </conditionalFormatting>
  <conditionalFormatting sqref="F13">
    <cfRule type="expression" dxfId="15" priority="15">
      <formula>F13&lt;&gt;""</formula>
    </cfRule>
  </conditionalFormatting>
  <conditionalFormatting sqref="I10">
    <cfRule type="expression" dxfId="0" priority="1">
      <formula>I10&lt;&gt;""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26"/>
  <sheetViews>
    <sheetView zoomScale="80" zoomScaleNormal="80" workbookViewId="0">
      <pane xSplit="1" ySplit="4" topLeftCell="B5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A7" sqref="A7"/>
    </sheetView>
  </sheetViews>
  <sheetFormatPr defaultColWidth="12" defaultRowHeight="13" outlineLevelRow="1"/>
  <cols>
    <col min="1" max="1" width="48.109375" style="5" bestFit="1" customWidth="1"/>
    <col min="2" max="2" width="18.33203125" style="4" customWidth="1"/>
    <col min="3" max="3" width="15.77734375" style="4" customWidth="1"/>
    <col min="4" max="4" width="15.109375" style="4" customWidth="1"/>
    <col min="5" max="5" width="18" style="4" customWidth="1"/>
    <col min="6" max="6" width="14" style="1" bestFit="1" customWidth="1"/>
    <col min="7" max="7" width="18.33203125" style="4" customWidth="1"/>
    <col min="8" max="8" width="15.77734375" style="4" customWidth="1"/>
    <col min="9" max="9" width="15.10937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77734375" style="4" customWidth="1"/>
    <col min="14" max="14" width="15.10937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21" customHeight="1" collapsed="1">
      <c r="A2" s="32" t="s">
        <v>21</v>
      </c>
      <c r="B2" s="33"/>
      <c r="E2" s="26"/>
      <c r="J2" s="26"/>
      <c r="O2" s="26"/>
    </row>
    <row r="3" spans="1:16">
      <c r="A3" s="9"/>
      <c r="B3" s="76">
        <v>2016</v>
      </c>
      <c r="C3" s="77"/>
      <c r="D3" s="77"/>
      <c r="E3" s="78"/>
      <c r="G3" s="76">
        <v>2017</v>
      </c>
      <c r="H3" s="77"/>
      <c r="I3" s="77"/>
      <c r="J3" s="78"/>
      <c r="L3" s="76">
        <v>2018</v>
      </c>
      <c r="M3" s="77"/>
      <c r="N3" s="77"/>
      <c r="O3" s="78"/>
    </row>
    <row r="4" spans="1:16">
      <c r="A4" s="9" t="s">
        <v>16</v>
      </c>
      <c r="B4" s="10" t="s">
        <v>12</v>
      </c>
      <c r="C4" s="10" t="s">
        <v>13</v>
      </c>
      <c r="D4" s="10" t="s">
        <v>28</v>
      </c>
      <c r="E4" s="10" t="s">
        <v>0</v>
      </c>
      <c r="F4" s="31" t="s">
        <v>15</v>
      </c>
      <c r="G4" s="27" t="s">
        <v>12</v>
      </c>
      <c r="H4" s="27" t="s">
        <v>13</v>
      </c>
      <c r="I4" s="27" t="s">
        <v>28</v>
      </c>
      <c r="J4" s="27" t="s">
        <v>0</v>
      </c>
      <c r="K4" s="31" t="s">
        <v>15</v>
      </c>
      <c r="L4" s="27" t="s">
        <v>12</v>
      </c>
      <c r="M4" s="27" t="s">
        <v>13</v>
      </c>
      <c r="N4" s="27" t="s">
        <v>28</v>
      </c>
      <c r="O4" s="27" t="s">
        <v>0</v>
      </c>
      <c r="P4" s="31" t="s">
        <v>15</v>
      </c>
    </row>
    <row r="5" spans="1:16" s="21" customFormat="1">
      <c r="A5" s="35" t="s">
        <v>23</v>
      </c>
      <c r="B5" s="36">
        <f>B6</f>
        <v>135000</v>
      </c>
      <c r="C5" s="36">
        <f t="shared" ref="C5:D5" si="0">C6</f>
        <v>70000</v>
      </c>
      <c r="D5" s="36">
        <f t="shared" si="0"/>
        <v>200000</v>
      </c>
      <c r="E5" s="36">
        <f t="shared" ref="E5" si="1">E6</f>
        <v>405000</v>
      </c>
      <c r="F5" s="37"/>
      <c r="G5" s="36">
        <f>G6</f>
        <v>63000</v>
      </c>
      <c r="H5" s="36">
        <f t="shared" ref="H5" si="2">H6</f>
        <v>27000</v>
      </c>
      <c r="I5" s="36">
        <f t="shared" ref="I5" si="3">I6</f>
        <v>30000</v>
      </c>
      <c r="J5" s="36">
        <f t="shared" ref="J5" si="4">J6</f>
        <v>120000</v>
      </c>
      <c r="K5" s="37"/>
      <c r="L5" s="36">
        <f>L6</f>
        <v>75000</v>
      </c>
      <c r="M5" s="36">
        <f t="shared" ref="M5" si="5">M6</f>
        <v>30000</v>
      </c>
      <c r="N5" s="36">
        <f t="shared" ref="N5" si="6">N6</f>
        <v>0</v>
      </c>
      <c r="O5" s="36">
        <f t="shared" ref="O5" si="7">O6</f>
        <v>105000</v>
      </c>
      <c r="P5" s="37"/>
    </row>
    <row r="6" spans="1:16" s="21" customFormat="1" ht="42" customHeight="1">
      <c r="A6" s="38" t="str">
        <f>'Exp planification'!A3</f>
        <v>Program 1 Address the underlying causes of biodiversity loss by mainstreaming biodiversity across government and society</v>
      </c>
      <c r="B6" s="39">
        <f>B7+B20</f>
        <v>135000</v>
      </c>
      <c r="C6" s="39">
        <f t="shared" ref="C6:D6" si="8">C7+C20</f>
        <v>70000</v>
      </c>
      <c r="D6" s="39">
        <f t="shared" si="8"/>
        <v>200000</v>
      </c>
      <c r="E6" s="39">
        <f>'Exp planification'!C3</f>
        <v>405000</v>
      </c>
      <c r="F6" s="30">
        <f t="shared" ref="F6:F13" si="9">IF((B6+C6+D6)=0,0,E6-SUM(B6:D6))</f>
        <v>0</v>
      </c>
      <c r="G6" s="39">
        <f>G7+G20</f>
        <v>63000</v>
      </c>
      <c r="H6" s="39">
        <f t="shared" ref="H6" si="10">H7+H20</f>
        <v>27000</v>
      </c>
      <c r="I6" s="39">
        <f t="shared" ref="I6" si="11">I7+I20</f>
        <v>30000</v>
      </c>
      <c r="J6" s="39">
        <f>'Exp planification'!H3</f>
        <v>120000</v>
      </c>
      <c r="K6" s="30">
        <f t="shared" ref="K6:K13" si="12">IF((G6+H6+I6)=0,0,J6-SUM(G6:I6))</f>
        <v>0</v>
      </c>
      <c r="L6" s="39">
        <f>L7+L20</f>
        <v>75000</v>
      </c>
      <c r="M6" s="39">
        <f t="shared" ref="M6" si="13">M7+M20</f>
        <v>30000</v>
      </c>
      <c r="N6" s="39">
        <f t="shared" ref="N6" si="14">N7+N20</f>
        <v>0</v>
      </c>
      <c r="O6" s="39">
        <f>'Exp planification'!I3</f>
        <v>105000</v>
      </c>
      <c r="P6" s="30">
        <f t="shared" ref="P6:P13" si="15">IF((L6+M6+N6)=0,0,O6-SUM(L6:N6))</f>
        <v>0</v>
      </c>
    </row>
    <row r="7" spans="1:16" s="21" customFormat="1" ht="68" customHeight="1">
      <c r="A7" s="40" t="str">
        <f>'Exp planification'!A4</f>
        <v>Sub-program 1.1 By 2018, biodiversity values and prioritized ecosystem services are quantified, monitored and mainstreamed to support national and sectoral policy-making, planning, budgeting and decision-making frameworks</v>
      </c>
      <c r="B7" s="41">
        <f>B8+B14</f>
        <v>130000</v>
      </c>
      <c r="C7" s="41">
        <f t="shared" ref="C7:D7" si="16">C8+C14</f>
        <v>70000</v>
      </c>
      <c r="D7" s="41">
        <f t="shared" si="16"/>
        <v>200000</v>
      </c>
      <c r="E7" s="41">
        <f>'Exp planification'!C4</f>
        <v>400000</v>
      </c>
      <c r="F7" s="30">
        <f t="shared" si="9"/>
        <v>0</v>
      </c>
      <c r="G7" s="41">
        <f>G8+G14</f>
        <v>15000</v>
      </c>
      <c r="H7" s="41">
        <f t="shared" ref="H7" si="17">H8+H14</f>
        <v>10000</v>
      </c>
      <c r="I7" s="41">
        <f t="shared" ref="I7" si="18">I8+I14</f>
        <v>30000</v>
      </c>
      <c r="J7" s="41">
        <f>'Exp planification'!H4</f>
        <v>55000</v>
      </c>
      <c r="K7" s="30">
        <f t="shared" si="12"/>
        <v>0</v>
      </c>
      <c r="L7" s="41">
        <f>L8+L14</f>
        <v>60000</v>
      </c>
      <c r="M7" s="41">
        <f t="shared" ref="M7" si="19">M8+M14</f>
        <v>30000</v>
      </c>
      <c r="N7" s="41">
        <f t="shared" ref="N7" si="20">N8+N14</f>
        <v>0</v>
      </c>
      <c r="O7" s="41">
        <f>'Exp planification'!I4</f>
        <v>90000</v>
      </c>
      <c r="P7" s="30">
        <f t="shared" si="15"/>
        <v>0</v>
      </c>
    </row>
    <row r="8" spans="1:16" s="21" customFormat="1" ht="37.5" customHeight="1">
      <c r="A8" s="25" t="str">
        <f>'Exp planification'!A5</f>
        <v>Action 1.1.1 Contextualize and apply biodiversity and ecosystems services valuation tools to quantify and monitor the environmental, economic and social value of biodiversity</v>
      </c>
      <c r="B8" s="22">
        <f>SUM(B9:B13)</f>
        <v>60000</v>
      </c>
      <c r="C8" s="22">
        <f t="shared" ref="C8:D8" si="21">SUM(C9:C13)</f>
        <v>30000</v>
      </c>
      <c r="D8" s="22">
        <f t="shared" si="21"/>
        <v>200000</v>
      </c>
      <c r="E8" s="22">
        <f>'Exp planification'!C5</f>
        <v>290000</v>
      </c>
      <c r="F8" s="30">
        <f t="shared" si="9"/>
        <v>0</v>
      </c>
      <c r="G8" s="22">
        <f>SUM(G9:G13)</f>
        <v>10000</v>
      </c>
      <c r="H8" s="22">
        <f t="shared" ref="H8" si="22">SUM(H9:H13)</f>
        <v>10000</v>
      </c>
      <c r="I8" s="22">
        <f t="shared" ref="I8" si="23">SUM(I9:I13)</f>
        <v>30000</v>
      </c>
      <c r="J8" s="22">
        <f>'Exp planification'!H5</f>
        <v>50000</v>
      </c>
      <c r="K8" s="30">
        <f t="shared" si="12"/>
        <v>0</v>
      </c>
      <c r="L8" s="22">
        <f>SUM(L9:L13)</f>
        <v>60000</v>
      </c>
      <c r="M8" s="22">
        <f t="shared" ref="M8" si="24">SUM(M9:M13)</f>
        <v>30000</v>
      </c>
      <c r="N8" s="22">
        <f t="shared" ref="N8" si="25">SUM(N9:N13)</f>
        <v>0</v>
      </c>
      <c r="O8" s="22">
        <f>'Exp planification'!I5</f>
        <v>90000</v>
      </c>
      <c r="P8" s="30">
        <f t="shared" si="15"/>
        <v>0</v>
      </c>
    </row>
    <row r="9" spans="1:16" s="21" customFormat="1">
      <c r="A9" s="29" t="str">
        <f>'Exp planification'!B6</f>
        <v>Consultatory meeting for TOR</v>
      </c>
      <c r="B9" s="34">
        <v>20000</v>
      </c>
      <c r="C9" s="34">
        <v>10000</v>
      </c>
      <c r="D9" s="34"/>
      <c r="E9" s="23">
        <f>'Exp planification'!C6</f>
        <v>30000</v>
      </c>
      <c r="F9" s="30">
        <f t="shared" si="9"/>
        <v>0</v>
      </c>
      <c r="G9" s="34"/>
      <c r="H9" s="34"/>
      <c r="I9" s="34"/>
      <c r="J9" s="23">
        <f>'Exp planification'!H6</f>
        <v>0</v>
      </c>
      <c r="K9" s="30">
        <f t="shared" si="12"/>
        <v>0</v>
      </c>
      <c r="L9" s="34"/>
      <c r="M9" s="34"/>
      <c r="N9" s="34"/>
      <c r="O9" s="23">
        <f>'Exp planification'!I6</f>
        <v>0</v>
      </c>
      <c r="P9" s="30">
        <f t="shared" si="15"/>
        <v>0</v>
      </c>
    </row>
    <row r="10" spans="1:16" s="21" customFormat="1">
      <c r="A10" s="29" t="str">
        <f>'Exp planification'!B7</f>
        <v>Inception workshop</v>
      </c>
      <c r="B10" s="34">
        <v>40000</v>
      </c>
      <c r="C10" s="34">
        <v>20000</v>
      </c>
      <c r="D10" s="34"/>
      <c r="E10" s="23">
        <f>'Exp planification'!C7</f>
        <v>60000</v>
      </c>
      <c r="F10" s="30">
        <f t="shared" si="9"/>
        <v>0</v>
      </c>
      <c r="G10" s="34"/>
      <c r="H10" s="34"/>
      <c r="I10" s="34"/>
      <c r="J10" s="23">
        <f>'Exp planification'!H7</f>
        <v>0</v>
      </c>
      <c r="K10" s="30">
        <f t="shared" si="12"/>
        <v>0</v>
      </c>
      <c r="L10" s="34"/>
      <c r="M10" s="34"/>
      <c r="N10" s="34"/>
      <c r="O10" s="23">
        <f>'Exp planification'!I7</f>
        <v>0</v>
      </c>
      <c r="P10" s="30">
        <f t="shared" si="15"/>
        <v>0</v>
      </c>
    </row>
    <row r="11" spans="1:16" s="21" customFormat="1" ht="26">
      <c r="A11" s="29" t="str">
        <f>'Exp planification'!B8</f>
        <v>Execution of the development (meetings, validation, purchasing SW)</v>
      </c>
      <c r="B11" s="34">
        <v>0</v>
      </c>
      <c r="C11" s="34"/>
      <c r="D11" s="34">
        <v>200000</v>
      </c>
      <c r="E11" s="23">
        <f>'Exp planification'!C8</f>
        <v>200000</v>
      </c>
      <c r="F11" s="30">
        <f t="shared" si="9"/>
        <v>0</v>
      </c>
      <c r="G11" s="34"/>
      <c r="H11" s="34"/>
      <c r="I11" s="34">
        <v>30000</v>
      </c>
      <c r="J11" s="23">
        <f>'Exp planification'!H8</f>
        <v>30000</v>
      </c>
      <c r="K11" s="30">
        <f t="shared" si="12"/>
        <v>0</v>
      </c>
      <c r="L11" s="34"/>
      <c r="M11" s="34"/>
      <c r="N11" s="34"/>
      <c r="O11" s="23">
        <f>'Exp planification'!I8</f>
        <v>0</v>
      </c>
      <c r="P11" s="30">
        <f t="shared" si="15"/>
        <v>0</v>
      </c>
    </row>
    <row r="12" spans="1:16" s="21" customFormat="1">
      <c r="A12" s="29" t="str">
        <f>'Exp planification'!B9</f>
        <v>Review and testing</v>
      </c>
      <c r="B12" s="34"/>
      <c r="C12" s="34"/>
      <c r="D12" s="34"/>
      <c r="E12" s="23">
        <f>'Exp planification'!C9</f>
        <v>0</v>
      </c>
      <c r="F12" s="30">
        <f t="shared" si="9"/>
        <v>0</v>
      </c>
      <c r="G12" s="34">
        <v>10000</v>
      </c>
      <c r="H12" s="34">
        <v>10000</v>
      </c>
      <c r="I12" s="34"/>
      <c r="J12" s="23">
        <f>'Exp planification'!H9</f>
        <v>20000</v>
      </c>
      <c r="K12" s="30">
        <f t="shared" si="12"/>
        <v>0</v>
      </c>
      <c r="L12" s="34">
        <v>10000</v>
      </c>
      <c r="M12" s="34"/>
      <c r="N12" s="34"/>
      <c r="O12" s="23">
        <f>'Exp planification'!I9</f>
        <v>10000</v>
      </c>
      <c r="P12" s="30">
        <f t="shared" si="15"/>
        <v>0</v>
      </c>
    </row>
    <row r="13" spans="1:16" s="21" customFormat="1">
      <c r="A13" s="29" t="str">
        <f>'Exp planification'!B10</f>
        <v>Workshop for training on the IS</v>
      </c>
      <c r="B13" s="34"/>
      <c r="C13" s="34"/>
      <c r="D13" s="34"/>
      <c r="E13" s="23">
        <f>'Exp planification'!C10</f>
        <v>0</v>
      </c>
      <c r="F13" s="30">
        <f t="shared" si="9"/>
        <v>0</v>
      </c>
      <c r="G13" s="34"/>
      <c r="H13" s="34"/>
      <c r="I13" s="34"/>
      <c r="J13" s="23">
        <f>'Exp planification'!H10</f>
        <v>0</v>
      </c>
      <c r="K13" s="30">
        <f t="shared" si="12"/>
        <v>0</v>
      </c>
      <c r="L13" s="34">
        <v>50000</v>
      </c>
      <c r="M13" s="34">
        <v>30000</v>
      </c>
      <c r="N13" s="34"/>
      <c r="O13" s="23">
        <f>'Exp planification'!I10</f>
        <v>80000</v>
      </c>
      <c r="P13" s="30">
        <f t="shared" si="15"/>
        <v>0</v>
      </c>
    </row>
    <row r="14" spans="1:16" s="85" customFormat="1" ht="39">
      <c r="A14" s="25" t="str">
        <f>'Exp planification'!A11</f>
        <v>Action 1.1.2 Integrates biodiversity and ecosystem services valuations into decision-making and to develop a business case for biodiversity</v>
      </c>
      <c r="B14" s="22">
        <f>SUM(B15:B19)</f>
        <v>70000</v>
      </c>
      <c r="C14" s="22">
        <f t="shared" ref="C14" si="26">SUM(C15:C19)</f>
        <v>40000</v>
      </c>
      <c r="D14" s="22">
        <f t="shared" ref="D14" si="27">SUM(D15:D19)</f>
        <v>0</v>
      </c>
      <c r="E14" s="83">
        <f>SUM(B14:D14)</f>
        <v>110000</v>
      </c>
      <c r="F14" s="84">
        <f t="shared" ref="F14:F26" si="28">IF((B14+C14+D14)=0,0,E14-SUM(B14:D14))</f>
        <v>0</v>
      </c>
      <c r="G14" s="22">
        <f>SUM(G15:G19)</f>
        <v>5000</v>
      </c>
      <c r="H14" s="22">
        <f t="shared" ref="H14" si="29">SUM(H15:H19)</f>
        <v>0</v>
      </c>
      <c r="I14" s="22">
        <f t="shared" ref="I14" si="30">SUM(I15:I19)</f>
        <v>0</v>
      </c>
      <c r="J14" s="83">
        <f>SUM(G14:I14)</f>
        <v>5000</v>
      </c>
      <c r="K14" s="84">
        <f t="shared" ref="K14:K26" si="31">IF((G14+H14+I14)=0,0,J14-SUM(G14:I14))</f>
        <v>0</v>
      </c>
      <c r="L14" s="22">
        <f>SUM(L15:L19)</f>
        <v>0</v>
      </c>
      <c r="M14" s="22">
        <f t="shared" ref="M14" si="32">SUM(M15:M19)</f>
        <v>0</v>
      </c>
      <c r="N14" s="22">
        <f t="shared" ref="N14" si="33">SUM(N15:N19)</f>
        <v>0</v>
      </c>
      <c r="O14" s="83">
        <f>SUM(L14:N14)</f>
        <v>0</v>
      </c>
      <c r="P14" s="84">
        <f t="shared" ref="P14:P26" si="34">IF((L14+M14+N14)=0,0,O14-SUM(L14:N14))</f>
        <v>0</v>
      </c>
    </row>
    <row r="15" spans="1:16" s="21" customFormat="1">
      <c r="A15" s="29" t="str">
        <f>'Exp planification'!B12</f>
        <v>Inception workshop</v>
      </c>
      <c r="B15" s="34">
        <v>30000</v>
      </c>
      <c r="C15" s="34">
        <v>10000</v>
      </c>
      <c r="D15" s="34"/>
      <c r="E15" s="23">
        <f>'Exp planification'!C12</f>
        <v>40000</v>
      </c>
      <c r="F15" s="30">
        <f t="shared" si="28"/>
        <v>0</v>
      </c>
      <c r="G15" s="34"/>
      <c r="H15" s="34"/>
      <c r="I15" s="34"/>
      <c r="J15" s="23">
        <f>'Exp planification'!H12</f>
        <v>0</v>
      </c>
      <c r="K15" s="30">
        <f t="shared" si="31"/>
        <v>0</v>
      </c>
      <c r="L15" s="34"/>
      <c r="M15" s="34"/>
      <c r="N15" s="34"/>
      <c r="O15" s="23">
        <f>'Exp planification'!I12</f>
        <v>0</v>
      </c>
      <c r="P15" s="30">
        <f t="shared" si="34"/>
        <v>0</v>
      </c>
    </row>
    <row r="16" spans="1:16" s="21" customFormat="1">
      <c r="A16" s="29" t="str">
        <f>'Exp planification'!B13</f>
        <v>Research</v>
      </c>
      <c r="B16" s="34">
        <v>20000</v>
      </c>
      <c r="C16" s="34">
        <v>10000</v>
      </c>
      <c r="D16" s="34"/>
      <c r="E16" s="23">
        <f>'Exp planification'!C13</f>
        <v>30000</v>
      </c>
      <c r="F16" s="30">
        <f t="shared" si="28"/>
        <v>0</v>
      </c>
      <c r="G16" s="34"/>
      <c r="H16" s="34"/>
      <c r="I16" s="34"/>
      <c r="J16" s="23">
        <f>'Exp planification'!H13</f>
        <v>0</v>
      </c>
      <c r="K16" s="30">
        <f t="shared" si="31"/>
        <v>0</v>
      </c>
      <c r="L16" s="34"/>
      <c r="M16" s="34"/>
      <c r="N16" s="34"/>
      <c r="O16" s="23">
        <f>'Exp planification'!I13</f>
        <v>0</v>
      </c>
      <c r="P16" s="30">
        <f t="shared" si="34"/>
        <v>0</v>
      </c>
    </row>
    <row r="17" spans="1:16" s="21" customFormat="1">
      <c r="A17" s="29" t="str">
        <f>'Exp planification'!B14</f>
        <v>Validation workshop</v>
      </c>
      <c r="B17" s="34">
        <v>20000</v>
      </c>
      <c r="C17" s="34">
        <v>20000</v>
      </c>
      <c r="D17" s="34"/>
      <c r="E17" s="23">
        <f>'Exp planification'!C14</f>
        <v>40000</v>
      </c>
      <c r="F17" s="30">
        <f t="shared" si="28"/>
        <v>0</v>
      </c>
      <c r="G17" s="34"/>
      <c r="H17" s="34"/>
      <c r="I17" s="34"/>
      <c r="J17" s="23">
        <f>'Exp planification'!H14</f>
        <v>0</v>
      </c>
      <c r="K17" s="30">
        <f t="shared" si="31"/>
        <v>0</v>
      </c>
      <c r="L17" s="34"/>
      <c r="M17" s="34"/>
      <c r="N17" s="34"/>
      <c r="O17" s="23">
        <f>'Exp planification'!I14</f>
        <v>0</v>
      </c>
      <c r="P17" s="30">
        <f t="shared" si="34"/>
        <v>0</v>
      </c>
    </row>
    <row r="18" spans="1:16" s="21" customFormat="1">
      <c r="A18" s="29" t="str">
        <f>'Exp planification'!B15</f>
        <v>Finalization and distribution</v>
      </c>
      <c r="B18" s="34"/>
      <c r="C18" s="34"/>
      <c r="D18" s="34"/>
      <c r="E18" s="23">
        <f>'Exp planification'!C15</f>
        <v>0</v>
      </c>
      <c r="F18" s="30">
        <f t="shared" si="28"/>
        <v>0</v>
      </c>
      <c r="G18" s="34">
        <v>5000</v>
      </c>
      <c r="H18" s="34"/>
      <c r="I18" s="34"/>
      <c r="J18" s="23">
        <f>'Exp planification'!H15</f>
        <v>5000</v>
      </c>
      <c r="K18" s="30">
        <f t="shared" si="31"/>
        <v>0</v>
      </c>
      <c r="L18" s="34"/>
      <c r="M18" s="34"/>
      <c r="N18" s="34"/>
      <c r="O18" s="23">
        <f>'Exp planification'!I15</f>
        <v>0</v>
      </c>
      <c r="P18" s="30">
        <f t="shared" si="34"/>
        <v>0</v>
      </c>
    </row>
    <row r="19" spans="1:16" s="21" customFormat="1">
      <c r="A19" s="29" t="str">
        <f>'Exp planification'!B16</f>
        <v>.</v>
      </c>
      <c r="B19" s="34"/>
      <c r="C19" s="34"/>
      <c r="D19" s="34"/>
      <c r="E19" s="23">
        <f>'Exp planification'!C16</f>
        <v>0</v>
      </c>
      <c r="F19" s="30">
        <f t="shared" si="28"/>
        <v>0</v>
      </c>
      <c r="G19" s="34"/>
      <c r="H19" s="34"/>
      <c r="I19" s="34"/>
      <c r="J19" s="23">
        <f>'Exp planification'!H16</f>
        <v>0</v>
      </c>
      <c r="K19" s="30">
        <f t="shared" si="31"/>
        <v>0</v>
      </c>
      <c r="L19" s="34"/>
      <c r="M19" s="34"/>
      <c r="N19" s="34"/>
      <c r="O19" s="23">
        <f>'Exp planification'!I16</f>
        <v>0</v>
      </c>
      <c r="P19" s="30">
        <f t="shared" si="34"/>
        <v>0</v>
      </c>
    </row>
    <row r="20" spans="1:16" s="21" customFormat="1" ht="39" customHeight="1">
      <c r="A20" s="40" t="str">
        <f>'Exp planification'!A17</f>
        <v>Sub-program 1.2 By 2018, selected incentives for biodiversity conservation and sustainable use are in place and applied, and the most harmful subsidies are identified and their phase out is initiated</v>
      </c>
      <c r="B20" s="41">
        <f>B21+B27</f>
        <v>5000</v>
      </c>
      <c r="C20" s="41">
        <f t="shared" ref="C20" si="35">C21+C27</f>
        <v>0</v>
      </c>
      <c r="D20" s="41">
        <f t="shared" ref="D20" si="36">D21+D27</f>
        <v>0</v>
      </c>
      <c r="E20" s="41">
        <f>SUM(B20:D20)</f>
        <v>5000</v>
      </c>
      <c r="F20" s="30">
        <f t="shared" si="28"/>
        <v>0</v>
      </c>
      <c r="G20" s="41">
        <f>G21+G27</f>
        <v>48000</v>
      </c>
      <c r="H20" s="41">
        <f t="shared" ref="H20" si="37">H21+H27</f>
        <v>17000</v>
      </c>
      <c r="I20" s="41">
        <f t="shared" ref="I20" si="38">I21+I27</f>
        <v>0</v>
      </c>
      <c r="J20" s="41">
        <f>SUM(G20:I20)</f>
        <v>65000</v>
      </c>
      <c r="K20" s="30">
        <f t="shared" si="31"/>
        <v>0</v>
      </c>
      <c r="L20" s="41">
        <f>L21+L27</f>
        <v>15000</v>
      </c>
      <c r="M20" s="41">
        <f t="shared" ref="M20" si="39">M21+M27</f>
        <v>0</v>
      </c>
      <c r="N20" s="41">
        <f t="shared" ref="N20" si="40">N21+N27</f>
        <v>0</v>
      </c>
      <c r="O20" s="41">
        <f>SUM(L20:N20)</f>
        <v>15000</v>
      </c>
      <c r="P20" s="30">
        <f t="shared" si="34"/>
        <v>0</v>
      </c>
    </row>
    <row r="21" spans="1:16" s="21" customFormat="1" ht="52">
      <c r="A21" s="25" t="str">
        <f>'Exp planification'!A18</f>
        <v>Action 1.2.1 Analyze existing and identify potential incentives to encourage biodiversity conservation and sustainable use and discourage activities that impact negatively on biodiversity</v>
      </c>
      <c r="B21" s="22">
        <f>SUM(B22:B26)</f>
        <v>5000</v>
      </c>
      <c r="C21" s="22">
        <f t="shared" ref="C21" si="41">SUM(C22:C26)</f>
        <v>0</v>
      </c>
      <c r="D21" s="22">
        <f t="shared" ref="D21" si="42">SUM(D22:D26)</f>
        <v>0</v>
      </c>
      <c r="E21" s="24">
        <f>SUM(B21:D21)</f>
        <v>5000</v>
      </c>
      <c r="F21" s="30">
        <f t="shared" si="28"/>
        <v>0</v>
      </c>
      <c r="G21" s="22">
        <f>SUM(G22:G26)</f>
        <v>48000</v>
      </c>
      <c r="H21" s="22">
        <f t="shared" ref="H21" si="43">SUM(H22:H26)</f>
        <v>17000</v>
      </c>
      <c r="I21" s="22">
        <f t="shared" ref="I21" si="44">SUM(I22:I26)</f>
        <v>0</v>
      </c>
      <c r="J21" s="24">
        <f>SUM(G21:I21)</f>
        <v>65000</v>
      </c>
      <c r="K21" s="30">
        <f t="shared" si="31"/>
        <v>0</v>
      </c>
      <c r="L21" s="22">
        <f>SUM(L22:L26)</f>
        <v>15000</v>
      </c>
      <c r="M21" s="22">
        <f t="shared" ref="M21" si="45">SUM(M22:M26)</f>
        <v>0</v>
      </c>
      <c r="N21" s="22">
        <f t="shared" ref="N21" si="46">SUM(N22:N26)</f>
        <v>0</v>
      </c>
      <c r="O21" s="24">
        <f>SUM(L21:N21)</f>
        <v>15000</v>
      </c>
      <c r="P21" s="30">
        <f t="shared" si="34"/>
        <v>0</v>
      </c>
    </row>
    <row r="22" spans="1:16" s="21" customFormat="1">
      <c r="A22" s="29" t="str">
        <f>'Exp planification'!B19</f>
        <v>Elaboration of requirements( meetings)</v>
      </c>
      <c r="B22" s="34">
        <v>5000</v>
      </c>
      <c r="C22" s="34"/>
      <c r="D22" s="34"/>
      <c r="E22" s="23">
        <f>'Exp planification'!C19</f>
        <v>5000</v>
      </c>
      <c r="F22" s="30">
        <f t="shared" si="28"/>
        <v>0</v>
      </c>
      <c r="G22" s="34"/>
      <c r="H22" s="34"/>
      <c r="I22" s="34"/>
      <c r="J22" s="23">
        <f>'Exp planification'!H19</f>
        <v>0</v>
      </c>
      <c r="K22" s="30">
        <f t="shared" si="31"/>
        <v>0</v>
      </c>
      <c r="L22" s="34"/>
      <c r="M22" s="34"/>
      <c r="N22" s="34"/>
      <c r="O22" s="23">
        <f>'Exp planification'!I19</f>
        <v>0</v>
      </c>
      <c r="P22" s="30">
        <f t="shared" si="34"/>
        <v>0</v>
      </c>
    </row>
    <row r="23" spans="1:16" s="21" customFormat="1">
      <c r="A23" s="29" t="str">
        <f>'Exp planification'!B20</f>
        <v>Consultancy meeting for brainstorming</v>
      </c>
      <c r="B23" s="34"/>
      <c r="C23" s="34"/>
      <c r="D23" s="34"/>
      <c r="E23" s="23">
        <f>'Exp planification'!C20</f>
        <v>0</v>
      </c>
      <c r="F23" s="30">
        <f t="shared" si="28"/>
        <v>0</v>
      </c>
      <c r="G23" s="34">
        <v>25000</v>
      </c>
      <c r="H23" s="34">
        <v>5000</v>
      </c>
      <c r="I23" s="34"/>
      <c r="J23" s="23">
        <f>'Exp planification'!H20</f>
        <v>30000</v>
      </c>
      <c r="K23" s="30">
        <f t="shared" si="31"/>
        <v>0</v>
      </c>
      <c r="L23" s="34"/>
      <c r="M23" s="34"/>
      <c r="N23" s="34"/>
      <c r="O23" s="23">
        <f>'Exp planification'!I20</f>
        <v>0</v>
      </c>
      <c r="P23" s="30">
        <f t="shared" si="34"/>
        <v>0</v>
      </c>
    </row>
    <row r="24" spans="1:16" s="21" customFormat="1">
      <c r="A24" s="29" t="str">
        <f>'Exp planification'!B21</f>
        <v>Analyze scenarios</v>
      </c>
      <c r="B24" s="34"/>
      <c r="C24" s="34"/>
      <c r="D24" s="34"/>
      <c r="E24" s="23">
        <f>'Exp planification'!C21</f>
        <v>0</v>
      </c>
      <c r="F24" s="30">
        <f t="shared" si="28"/>
        <v>0</v>
      </c>
      <c r="G24" s="34">
        <v>8000</v>
      </c>
      <c r="H24" s="34">
        <v>2000</v>
      </c>
      <c r="I24" s="34"/>
      <c r="J24" s="23">
        <f>'Exp planification'!H21</f>
        <v>10000</v>
      </c>
      <c r="K24" s="30">
        <f t="shared" si="31"/>
        <v>0</v>
      </c>
      <c r="L24" s="34"/>
      <c r="M24" s="34"/>
      <c r="N24" s="34"/>
      <c r="O24" s="23">
        <f>'Exp planification'!I21</f>
        <v>0</v>
      </c>
      <c r="P24" s="30">
        <f t="shared" si="34"/>
        <v>0</v>
      </c>
    </row>
    <row r="25" spans="1:16" s="21" customFormat="1">
      <c r="A25" s="29" t="str">
        <f>'Exp planification'!B22</f>
        <v>Workshop for training to ensure application</v>
      </c>
      <c r="B25" s="34"/>
      <c r="C25" s="34"/>
      <c r="D25" s="34"/>
      <c r="E25" s="23">
        <f>'Exp planification'!C22</f>
        <v>0</v>
      </c>
      <c r="F25" s="30">
        <f t="shared" si="28"/>
        <v>0</v>
      </c>
      <c r="G25" s="34">
        <v>15000</v>
      </c>
      <c r="H25" s="34">
        <v>10000</v>
      </c>
      <c r="I25" s="34"/>
      <c r="J25" s="23">
        <f>'Exp planification'!H22</f>
        <v>25000</v>
      </c>
      <c r="K25" s="30">
        <f t="shared" si="31"/>
        <v>0</v>
      </c>
      <c r="L25" s="34">
        <v>15000</v>
      </c>
      <c r="M25" s="34"/>
      <c r="N25" s="34"/>
      <c r="O25" s="23">
        <f>'Exp planification'!I22</f>
        <v>15000</v>
      </c>
      <c r="P25" s="30">
        <f t="shared" si="34"/>
        <v>0</v>
      </c>
    </row>
    <row r="26" spans="1:16" s="21" customFormat="1">
      <c r="A26" s="29">
        <f>'Exp planification'!B23</f>
        <v>0</v>
      </c>
      <c r="B26" s="34"/>
      <c r="C26" s="34"/>
      <c r="D26" s="34"/>
      <c r="E26" s="23">
        <f>'Exp planification'!C23</f>
        <v>0</v>
      </c>
      <c r="F26" s="30">
        <f t="shared" si="28"/>
        <v>0</v>
      </c>
      <c r="G26" s="34"/>
      <c r="H26" s="34"/>
      <c r="I26" s="34"/>
      <c r="J26" s="23">
        <f>'Exp planification'!H23</f>
        <v>0</v>
      </c>
      <c r="K26" s="30">
        <f t="shared" si="31"/>
        <v>0</v>
      </c>
      <c r="L26" s="34"/>
      <c r="M26" s="34"/>
      <c r="N26" s="34"/>
      <c r="O26" s="23">
        <f>'Exp planification'!I23</f>
        <v>0</v>
      </c>
      <c r="P26" s="30">
        <f t="shared" si="34"/>
        <v>0</v>
      </c>
    </row>
  </sheetData>
  <sheetProtection sheet="1" objects="1" scenarios="1" formatCells="0" formatColumns="0" formatRows="0" autoFilter="0"/>
  <mergeCells count="3">
    <mergeCell ref="B3:E3"/>
    <mergeCell ref="G3:J3"/>
    <mergeCell ref="L3:O3"/>
  </mergeCells>
  <conditionalFormatting sqref="A21:E70 A8:E19 G27:J70 G21:J21 G8:I19 G22:I26 L27:O70 L21:O21 L8:N19 L22:N26">
    <cfRule type="expression" priority="182">
      <formula>#REF!=4</formula>
    </cfRule>
    <cfRule type="expression" dxfId="14" priority="183">
      <formula>#REF!=3</formula>
    </cfRule>
    <cfRule type="expression" dxfId="13" priority="184">
      <formula>#REF!=2</formula>
    </cfRule>
  </conditionalFormatting>
  <conditionalFormatting sqref="J8:J14">
    <cfRule type="expression" priority="35">
      <formula>#REF!=4</formula>
    </cfRule>
    <cfRule type="expression" dxfId="12" priority="36">
      <formula>#REF!=3</formula>
    </cfRule>
    <cfRule type="expression" dxfId="11" priority="37">
      <formula>#REF!=2</formula>
    </cfRule>
  </conditionalFormatting>
  <conditionalFormatting sqref="J15:J19">
    <cfRule type="expression" priority="32">
      <formula>#REF!=4</formula>
    </cfRule>
    <cfRule type="expression" dxfId="10" priority="33">
      <formula>#REF!=3</formula>
    </cfRule>
    <cfRule type="expression" dxfId="9" priority="34">
      <formula>#REF!=2</formula>
    </cfRule>
  </conditionalFormatting>
  <conditionalFormatting sqref="J22:J26">
    <cfRule type="expression" priority="29">
      <formula>#REF!=4</formula>
    </cfRule>
    <cfRule type="expression" dxfId="8" priority="30">
      <formula>#REF!=3</formula>
    </cfRule>
    <cfRule type="expression" dxfId="7" priority="31">
      <formula>#REF!=2</formula>
    </cfRule>
  </conditionalFormatting>
  <conditionalFormatting sqref="O8:O14">
    <cfRule type="expression" priority="26">
      <formula>#REF!=4</formula>
    </cfRule>
    <cfRule type="expression" dxfId="6" priority="27">
      <formula>#REF!=3</formula>
    </cfRule>
    <cfRule type="expression" dxfId="5" priority="28">
      <formula>#REF!=2</formula>
    </cfRule>
  </conditionalFormatting>
  <conditionalFormatting sqref="O15:O19">
    <cfRule type="expression" priority="23">
      <formula>#REF!=4</formula>
    </cfRule>
    <cfRule type="expression" dxfId="4" priority="24">
      <formula>#REF!=3</formula>
    </cfRule>
    <cfRule type="expression" dxfId="3" priority="25">
      <formula>#REF!=2</formula>
    </cfRule>
  </conditionalFormatting>
  <conditionalFormatting sqref="O22:O26">
    <cfRule type="expression" priority="20">
      <formula>#REF!=4</formula>
    </cfRule>
    <cfRule type="expression" dxfId="2" priority="21">
      <formula>#REF!=3</formula>
    </cfRule>
    <cfRule type="expression" dxfId="1" priority="22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workbookViewId="0">
      <selection activeCell="G15" sqref="G15"/>
    </sheetView>
  </sheetViews>
  <sheetFormatPr defaultColWidth="12" defaultRowHeight="13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82" t="s">
        <v>26</v>
      </c>
      <c r="C1" s="82"/>
      <c r="D1" s="82"/>
      <c r="E1" s="82"/>
      <c r="F1" s="82"/>
      <c r="G1" s="82"/>
    </row>
    <row r="2" spans="1:7" ht="13.5" thickBot="1"/>
    <row r="3" spans="1:7" ht="18">
      <c r="B3" s="79" t="s">
        <v>24</v>
      </c>
      <c r="C3" s="80"/>
      <c r="D3" s="80"/>
      <c r="E3" s="80"/>
      <c r="F3" s="80"/>
      <c r="G3" s="81"/>
    </row>
    <row r="4" spans="1:7" ht="15.5">
      <c r="B4" s="15" t="s">
        <v>25</v>
      </c>
      <c r="C4" s="13">
        <v>2016</v>
      </c>
      <c r="D4" s="13">
        <f>C4+1</f>
        <v>2017</v>
      </c>
      <c r="E4" s="13">
        <f>D4+1</f>
        <v>2018</v>
      </c>
      <c r="F4" s="13" t="s">
        <v>0</v>
      </c>
      <c r="G4" s="16" t="s">
        <v>1</v>
      </c>
    </row>
    <row r="5" spans="1:7" ht="15.5">
      <c r="B5" s="42" t="s">
        <v>12</v>
      </c>
      <c r="C5" s="12">
        <f>'Costs by categories'!B5</f>
        <v>135000</v>
      </c>
      <c r="D5" s="12">
        <f>'Costs by categories'!G5</f>
        <v>63000</v>
      </c>
      <c r="E5" s="12">
        <f>'Costs by categories'!L5</f>
        <v>75000</v>
      </c>
      <c r="F5" s="14">
        <f>SUM(C5:E5)</f>
        <v>273000</v>
      </c>
      <c r="G5" s="17">
        <f>F5/$F$8</f>
        <v>0.43333333333333335</v>
      </c>
    </row>
    <row r="6" spans="1:7" ht="15.5">
      <c r="B6" s="42" t="s">
        <v>13</v>
      </c>
      <c r="C6" s="12">
        <f>'Costs by categories'!C5</f>
        <v>70000</v>
      </c>
      <c r="D6" s="12">
        <f>'Costs by categories'!H5</f>
        <v>27000</v>
      </c>
      <c r="E6" s="12">
        <f>'Costs by categories'!M5</f>
        <v>30000</v>
      </c>
      <c r="F6" s="14">
        <f>SUM(C6:E6)</f>
        <v>127000</v>
      </c>
      <c r="G6" s="17">
        <f>F6/$F$8</f>
        <v>0.20158730158730159</v>
      </c>
    </row>
    <row r="7" spans="1:7" ht="15.5">
      <c r="B7" s="42" t="s">
        <v>14</v>
      </c>
      <c r="C7" s="12">
        <f>'Costs by categories'!D5</f>
        <v>200000</v>
      </c>
      <c r="D7" s="12">
        <f>'Costs by categories'!I5</f>
        <v>30000</v>
      </c>
      <c r="E7" s="12">
        <f>'Costs by categories'!N5</f>
        <v>0</v>
      </c>
      <c r="F7" s="14">
        <f>SUM(C7:E7)</f>
        <v>230000</v>
      </c>
      <c r="G7" s="17">
        <f>F7/$F$8</f>
        <v>0.36507936507936506</v>
      </c>
    </row>
    <row r="8" spans="1:7" ht="16" thickBot="1">
      <c r="B8" s="18" t="s">
        <v>27</v>
      </c>
      <c r="C8" s="19">
        <f>SUM(C5:C7)</f>
        <v>405000</v>
      </c>
      <c r="D8" s="19">
        <f>SUM(D5:D7)</f>
        <v>120000</v>
      </c>
      <c r="E8" s="19">
        <f>SUM(E5:E7)</f>
        <v>105000</v>
      </c>
      <c r="F8" s="19">
        <f>SUM(F5:F7)</f>
        <v>630000</v>
      </c>
      <c r="G8" s="20">
        <f>F8/$F$8</f>
        <v>1</v>
      </c>
    </row>
  </sheetData>
  <sheetProtection sheet="1" objects="1" scenarios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planification</vt:lpstr>
      <vt:lpstr>Costs by categories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Csob</cp:lastModifiedBy>
  <cp:lastPrinted>2015-02-24T13:29:21Z</cp:lastPrinted>
  <dcterms:created xsi:type="dcterms:W3CDTF">2012-03-27T03:51:19Z</dcterms:created>
  <dcterms:modified xsi:type="dcterms:W3CDTF">2015-11-22T08:13:58Z</dcterms:modified>
</cp:coreProperties>
</file>