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0" yWindow="0" windowWidth="19200" windowHeight="6430" tabRatio="915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P14" i="34" l="1"/>
  <c r="K14" i="34"/>
  <c r="P13" i="34"/>
  <c r="P10" i="34"/>
  <c r="K10" i="34"/>
  <c r="C10" i="52" l="1"/>
  <c r="N8" i="34"/>
  <c r="N7" i="34" s="1"/>
  <c r="M8" i="34"/>
  <c r="L8" i="34"/>
  <c r="L7" i="34" s="1"/>
  <c r="I8" i="34"/>
  <c r="I7" i="34" s="1"/>
  <c r="H8" i="34"/>
  <c r="G8" i="34"/>
  <c r="G7" i="34" s="1"/>
  <c r="D8" i="34"/>
  <c r="D7" i="34" s="1"/>
  <c r="C8" i="34"/>
  <c r="B8" i="34"/>
  <c r="B7" i="34" s="1"/>
  <c r="I5" i="52"/>
  <c r="H5" i="52"/>
  <c r="G5" i="52"/>
  <c r="F5" i="52"/>
  <c r="E5" i="52"/>
  <c r="D5" i="52"/>
  <c r="M7" i="34" l="1"/>
  <c r="H7" i="34"/>
  <c r="C7" i="34"/>
  <c r="C8" i="52"/>
  <c r="C6" i="52"/>
  <c r="O13" i="34" l="1"/>
  <c r="O14" i="34"/>
  <c r="O15" i="34"/>
  <c r="P15" i="34" s="1"/>
  <c r="J13" i="34"/>
  <c r="K13" i="34" s="1"/>
  <c r="J14" i="34"/>
  <c r="J15" i="34"/>
  <c r="K15" i="34" s="1"/>
  <c r="E13" i="34"/>
  <c r="F13" i="34" s="1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F15" i="34" s="1"/>
  <c r="C9" i="52"/>
  <c r="J9" i="52" s="1"/>
  <c r="C7" i="52"/>
  <c r="J7" i="52" s="1"/>
  <c r="J6" i="52"/>
  <c r="J12" i="52" l="1"/>
  <c r="E14" i="34"/>
  <c r="F14" i="34" s="1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I6" i="34"/>
  <c r="O12" i="34"/>
  <c r="P12" i="34" s="1"/>
  <c r="O11" i="34"/>
  <c r="P11" i="34" s="1"/>
  <c r="O10" i="34"/>
  <c r="O9" i="34"/>
  <c r="P9" i="34" s="1"/>
  <c r="J12" i="34"/>
  <c r="K12" i="34" s="1"/>
  <c r="J11" i="34"/>
  <c r="K11" i="34" s="1"/>
  <c r="J10" i="34"/>
  <c r="J9" i="34"/>
  <c r="K9" i="34" s="1"/>
  <c r="E12" i="34"/>
  <c r="F12" i="34" s="1"/>
  <c r="J8" i="34"/>
  <c r="K8" i="34" s="1"/>
  <c r="G3" i="52"/>
  <c r="E3" i="52"/>
  <c r="A12" i="34"/>
  <c r="A13" i="34"/>
  <c r="A10" i="34"/>
  <c r="A11" i="34"/>
  <c r="A9" i="34"/>
  <c r="M5" i="34" l="1"/>
  <c r="E6" i="48" s="1"/>
  <c r="C3" i="52"/>
  <c r="J3" i="52" s="1"/>
  <c r="H6" i="34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H5" i="34" l="1"/>
  <c r="D6" i="48" s="1"/>
  <c r="N6" i="34"/>
  <c r="N5" i="34" s="1"/>
  <c r="E7" i="48" s="1"/>
  <c r="O6" i="34"/>
  <c r="O5" i="34" l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<sst xmlns="http://schemas.openxmlformats.org/spreadsheetml/2006/main" count="44" uniqueCount="30">
  <si>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</si>
  <si>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</si>
  <si>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</si>
  <si>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</si>
  <si>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</si>
  <si>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</si>
  <si>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</si>
  <si>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</si>
  <si>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</si>
  <si>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</si>
  <si>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</si>
  <si>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</si>
  <si>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</si>
  <si>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</si>
  <si>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</si>
  <si>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</si>
  <si>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</si>
  <si>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</si>
  <si>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</si>
  <si>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</si>
  <si>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</si>
  <si>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</si>
  <si>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</si>
  <si>
    <t>procuerement of materials and recruitment of staff</t>
  </si>
  <si>
    <t>Construction of soil and water conservation structures</t>
  </si>
  <si>
    <t xml:space="preserve">Reintroduction of species </t>
  </si>
  <si>
    <t xml:space="preserve">Removal of Invasive Species </t>
  </si>
  <si>
    <t xml:space="preserve">Develop by laws on the use of the wetland </t>
  </si>
  <si>
    <t xml:space="preserve">Monitoring and reporting of implementation </t>
  </si>
  <si>
    <t>sensitization and mobilisation of communities around the wetland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</si>
</sst>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94"/>
          <c:y val="3.003754693366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52"/>
          <c:w val="0.90004155730533697"/>
          <c:h val="0.49447557478344001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5000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86000</c:v>
                </c:pt>
                <c:pt idx="1">
                  <c:v>47000</c:v>
                </c:pt>
                <c:pt idx="2">
                  <c:v>27000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81000</c:v>
                </c:pt>
                <c:pt idx="1">
                  <c:v>30000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443120"/>
        <c:axId val="450391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1944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91808"/>
        <c:crosses val="autoZero"/>
        <c:auto val="0"/>
        <c:lblOffset val="100"/>
        <c:baseTimeUnit val="days"/>
        <c:majorUnit val="1"/>
      </c:dateAx>
      <c:valAx>
        <c:axId val="45039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44312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110" zoomScaleNormal="110" zoomScalePageLayoutView="125" workbookViewId="0">
      <pane ySplit="2" topLeftCell="A3" activePane="bottomLeft" state="frozen"/>
      <selection pane="bottomLeft" activeCell="F19" sqref="F19"/>
    </sheetView>
  </sheetViews>
  <sheetFormatPr defaultColWidth="14" defaultRowHeight="13" outlineLevelCol="1"/>
  <cols>
    <col min="1" max="1" width="7.77734375" style="2" customWidth="1"/>
    <col min="2" max="2" width="62.109375" style="1" customWidth="1"/>
    <col min="3" max="3" width="14" style="10" customWidth="1"/>
    <col min="4" max="7" width="14" style="10" customWidth="1" outlineLevel="1"/>
    <col min="8" max="8" width="15.77734375" style="10" customWidth="1"/>
    <col min="9" max="10" width="14" style="10" customWidth="1"/>
    <col min="11" max="16384" width="14" style="1"/>
  </cols>
  <sheetData>
    <row r="1" spans="1:10" ht="20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65" customHeight="1">
      <c r="A3" s="67" t="s">
        <v>20</v>
      </c>
      <c r="B3" s="67"/>
      <c r="C3" s="49">
        <f>SUM(D3:G3)</f>
        <v>172000</v>
      </c>
      <c r="D3" s="24">
        <f>D4</f>
        <v>5000</v>
      </c>
      <c r="E3" s="24">
        <f t="shared" ref="E3:I4" si="0">E4</f>
        <v>114000</v>
      </c>
      <c r="F3" s="24">
        <f t="shared" si="0"/>
        <v>12000</v>
      </c>
      <c r="G3" s="24">
        <f t="shared" si="0"/>
        <v>41000</v>
      </c>
      <c r="H3" s="46">
        <f t="shared" si="0"/>
        <v>77000</v>
      </c>
      <c r="I3" s="46">
        <f t="shared" si="0"/>
        <v>27000</v>
      </c>
      <c r="J3" s="49">
        <f>C3+H3+I3</f>
        <v>276000</v>
      </c>
    </row>
    <row r="4" spans="1:10" s="2" customFormat="1" ht="50.5" customHeight="1">
      <c r="A4" s="68" t="s">
        <v>21</v>
      </c>
      <c r="B4" s="69"/>
      <c r="C4" s="50">
        <f t="shared" ref="C4:C12" si="1">SUM(D4:G4)</f>
        <v>172000</v>
      </c>
      <c r="D4" s="44">
        <f>D5</f>
        <v>5000</v>
      </c>
      <c r="E4" s="31">
        <f t="shared" si="0"/>
        <v>114000</v>
      </c>
      <c r="F4" s="31">
        <f t="shared" si="0"/>
        <v>12000</v>
      </c>
      <c r="G4" s="48">
        <f t="shared" si="0"/>
        <v>41000</v>
      </c>
      <c r="H4" s="47">
        <f t="shared" si="0"/>
        <v>77000</v>
      </c>
      <c r="I4" s="47">
        <f t="shared" si="0"/>
        <v>27000</v>
      </c>
      <c r="J4" s="50">
        <f>C4+H4+I4</f>
        <v>276000</v>
      </c>
    </row>
    <row r="5" spans="1:10" s="2" customFormat="1" ht="25" customHeight="1">
      <c r="A5" s="70" t="s">
        <v>22</v>
      </c>
      <c r="B5" s="71"/>
      <c r="C5" s="51">
        <f t="shared" si="1"/>
        <v>172000</v>
      </c>
      <c r="D5" s="52">
        <f t="shared" ref="D5:I5" si="2">SUM(D6:D12)</f>
        <v>5000</v>
      </c>
      <c r="E5" s="53">
        <f t="shared" si="2"/>
        <v>114000</v>
      </c>
      <c r="F5" s="53">
        <f t="shared" si="2"/>
        <v>12000</v>
      </c>
      <c r="G5" s="54">
        <f t="shared" si="2"/>
        <v>41000</v>
      </c>
      <c r="H5" s="55">
        <f t="shared" si="2"/>
        <v>77000</v>
      </c>
      <c r="I5" s="55">
        <f t="shared" si="2"/>
        <v>27000</v>
      </c>
      <c r="J5" s="51">
        <f t="shared" ref="J5:J12" si="3">C5+H5+I5</f>
        <v>276000</v>
      </c>
    </row>
    <row r="6" spans="1:10" s="8" customFormat="1">
      <c r="A6" s="7"/>
      <c r="B6" s="43" t="s">
        <v>29</v>
      </c>
      <c r="C6" s="61">
        <f t="shared" si="1"/>
        <v>16000</v>
      </c>
      <c r="D6" s="56">
        <v>4000</v>
      </c>
      <c r="E6" s="57">
        <v>4000</v>
      </c>
      <c r="F6" s="57">
        <v>4000</v>
      </c>
      <c r="G6" s="58">
        <v>4000</v>
      </c>
      <c r="H6" s="59">
        <v>10000</v>
      </c>
      <c r="I6" s="59">
        <v>5000</v>
      </c>
      <c r="J6" s="61">
        <f t="shared" si="3"/>
        <v>31000</v>
      </c>
    </row>
    <row r="7" spans="1:10" s="8" customFormat="1">
      <c r="A7" s="7"/>
      <c r="B7" s="43" t="s">
        <v>23</v>
      </c>
      <c r="C7" s="61">
        <f t="shared" si="1"/>
        <v>101000</v>
      </c>
      <c r="D7" s="56">
        <v>1000</v>
      </c>
      <c r="E7" s="57">
        <v>100000</v>
      </c>
      <c r="F7" s="57"/>
      <c r="G7" s="66"/>
      <c r="H7" s="59"/>
      <c r="I7" s="59"/>
      <c r="J7" s="61">
        <f t="shared" si="3"/>
        <v>101000</v>
      </c>
    </row>
    <row r="8" spans="1:10" s="8" customFormat="1">
      <c r="A8" s="7"/>
      <c r="B8" s="43" t="s">
        <v>24</v>
      </c>
      <c r="C8" s="61">
        <f t="shared" si="1"/>
        <v>15000</v>
      </c>
      <c r="D8" s="56"/>
      <c r="E8" s="57"/>
      <c r="F8" s="57"/>
      <c r="G8" s="58">
        <v>15000</v>
      </c>
      <c r="H8" s="59">
        <v>45000</v>
      </c>
      <c r="I8" s="59">
        <v>10000</v>
      </c>
      <c r="J8" s="61">
        <f t="shared" si="3"/>
        <v>70000</v>
      </c>
    </row>
    <row r="9" spans="1:10" s="8" customFormat="1">
      <c r="A9" s="7"/>
      <c r="B9" s="43" t="s">
        <v>25</v>
      </c>
      <c r="C9" s="61">
        <f t="shared" si="1"/>
        <v>5000</v>
      </c>
      <c r="D9" s="56"/>
      <c r="E9" s="57"/>
      <c r="F9" s="57"/>
      <c r="G9" s="58">
        <v>5000</v>
      </c>
      <c r="H9" s="59">
        <v>10000</v>
      </c>
      <c r="I9" s="59">
        <v>10000</v>
      </c>
      <c r="J9" s="61">
        <f t="shared" si="3"/>
        <v>25000</v>
      </c>
    </row>
    <row r="10" spans="1:10" s="8" customFormat="1">
      <c r="A10" s="7"/>
      <c r="B10" s="43" t="s">
        <v>26</v>
      </c>
      <c r="C10" s="61">
        <f t="shared" si="1"/>
        <v>23000</v>
      </c>
      <c r="D10" s="56"/>
      <c r="E10" s="57">
        <v>10000</v>
      </c>
      <c r="F10" s="57">
        <v>3000</v>
      </c>
      <c r="G10" s="58">
        <v>10000</v>
      </c>
      <c r="H10" s="59">
        <v>10000</v>
      </c>
      <c r="I10" s="59"/>
      <c r="J10" s="61">
        <f t="shared" si="3"/>
        <v>33000</v>
      </c>
    </row>
    <row r="11" spans="1:10" s="8" customFormat="1">
      <c r="A11" s="7"/>
      <c r="B11" s="43" t="s">
        <v>27</v>
      </c>
      <c r="C11" s="61">
        <f t="shared" si="1"/>
        <v>10000</v>
      </c>
      <c r="D11" s="56"/>
      <c r="E11" s="57"/>
      <c r="F11" s="57">
        <v>5000</v>
      </c>
      <c r="G11" s="58">
        <v>5000</v>
      </c>
      <c r="H11" s="59"/>
      <c r="I11" s="59"/>
      <c r="J11" s="61">
        <f t="shared" si="3"/>
        <v>10000</v>
      </c>
    </row>
    <row r="12" spans="1:10" s="8" customFormat="1" ht="13.5" thickBot="1">
      <c r="A12" s="7"/>
      <c r="B12" s="43" t="s">
        <v>28</v>
      </c>
      <c r="C12" s="61">
        <f t="shared" si="1"/>
        <v>2000</v>
      </c>
      <c r="D12" s="56"/>
      <c r="E12" s="57"/>
      <c r="F12" s="57"/>
      <c r="G12" s="58">
        <v>2000</v>
      </c>
      <c r="H12" s="60">
        <v>2000</v>
      </c>
      <c r="I12" s="60">
        <v>2000</v>
      </c>
      <c r="J12" s="61">
        <f t="shared" si="3"/>
        <v>6000</v>
      </c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workbookViewId="0">
      <pane xSplit="1" ySplit="4" topLeftCell="B6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M20" sqref="M20"/>
    </sheetView>
  </sheetViews>
  <sheetFormatPr defaultColWidth="12" defaultRowHeight="13" outlineLevelRow="1"/>
  <cols>
    <col min="1" max="1" width="50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>
      <c r="A4" s="9" t="s">
        <v>11</v>
      </c>
      <c r="B4" s="26" t="s">
        <v>8</v>
      </c>
      <c r="C4" s="26" t="s">
        <v>9</v>
      </c>
      <c r="D4" s="26" t="s">
        <v>19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19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19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5000</v>
      </c>
      <c r="C5" s="36">
        <f t="shared" ref="C5:D5" si="0">C6</f>
        <v>86000</v>
      </c>
      <c r="D5" s="36">
        <f t="shared" si="0"/>
        <v>81000</v>
      </c>
      <c r="E5" s="36">
        <f t="shared" ref="E5" si="1">E6</f>
        <v>172000</v>
      </c>
      <c r="F5" s="37"/>
      <c r="G5" s="36">
        <f>G6</f>
        <v>0</v>
      </c>
      <c r="H5" s="36">
        <f t="shared" ref="H5" si="2">H6</f>
        <v>47000</v>
      </c>
      <c r="I5" s="36">
        <f t="shared" ref="I5" si="3">I6</f>
        <v>30000</v>
      </c>
      <c r="J5" s="36">
        <f t="shared" ref="J5" si="4">J6</f>
        <v>77000</v>
      </c>
      <c r="K5" s="37"/>
      <c r="L5" s="36">
        <f>L6</f>
        <v>0</v>
      </c>
      <c r="M5" s="36">
        <f t="shared" ref="M5" si="5">M6</f>
        <v>27000</v>
      </c>
      <c r="N5" s="36">
        <f t="shared" ref="N5" si="6">N6</f>
        <v>0</v>
      </c>
      <c r="O5" s="36">
        <f t="shared" ref="O5" si="7">O6</f>
        <v>27000</v>
      </c>
      <c r="P5" s="37"/>
    </row>
    <row r="6" spans="1:16" s="20" customFormat="1" ht="42">
      <c r="A6" s="38" t="str">
        <f>'Exp planification'!A3</f>
        <v>Program 1 Enhance implementation of NBSAP through participatory planning, knowledge management and capacity building</v>
      </c>
      <c r="B6" s="39">
        <f>B7</f>
        <v>5000</v>
      </c>
      <c r="C6" s="39">
        <f>C7</f>
        <v>86000</v>
      </c>
      <c r="D6" s="39">
        <f>D7</f>
        <v>81000</v>
      </c>
      <c r="E6" s="39">
        <f>'Exp planification'!C3</f>
        <v>172000</v>
      </c>
      <c r="F6" s="29">
        <f t="shared" ref="F6:F15" si="8">IF((B6+C6+D6)=0,0,E6-SUM(B6:D6))</f>
        <v>0</v>
      </c>
      <c r="G6" s="39">
        <f>G7</f>
        <v>0</v>
      </c>
      <c r="H6" s="39">
        <f>H7</f>
        <v>47000</v>
      </c>
      <c r="I6" s="39">
        <f>I7</f>
        <v>30000</v>
      </c>
      <c r="J6" s="39">
        <f>'Exp planification'!H3</f>
        <v>77000</v>
      </c>
      <c r="K6" s="29">
        <f t="shared" ref="K6:K15" si="9">IF((G6+H6+I6)=0,0,J6-SUM(G6:I6))</f>
        <v>0</v>
      </c>
      <c r="L6" s="39">
        <f>L7</f>
        <v>0</v>
      </c>
      <c r="M6" s="39">
        <f>M7</f>
        <v>27000</v>
      </c>
      <c r="N6" s="39">
        <f>N7</f>
        <v>0</v>
      </c>
      <c r="O6" s="39">
        <f>'Exp planification'!I3</f>
        <v>27000</v>
      </c>
      <c r="P6" s="29">
        <f t="shared" ref="P6:P15" si="10">IF((L6+M6+N6)=0,0,O6-SUM(L6:N6))</f>
        <v>0</v>
      </c>
    </row>
    <row r="7" spans="1:16" s="20" customFormat="1" ht="67" customHeight="1">
      <c r="A7" s="40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41">
        <f>B8</f>
        <v>5000</v>
      </c>
      <c r="C7" s="41">
        <f t="shared" ref="C7:D7" si="11">C8</f>
        <v>86000</v>
      </c>
      <c r="D7" s="41">
        <f t="shared" si="11"/>
        <v>81000</v>
      </c>
      <c r="E7" s="41">
        <f>'Exp planification'!C4</f>
        <v>172000</v>
      </c>
      <c r="F7" s="29">
        <f t="shared" si="8"/>
        <v>0</v>
      </c>
      <c r="G7" s="41">
        <f>G8</f>
        <v>0</v>
      </c>
      <c r="H7" s="41">
        <f t="shared" ref="H7:I7" si="12">H8</f>
        <v>47000</v>
      </c>
      <c r="I7" s="41">
        <f t="shared" si="12"/>
        <v>30000</v>
      </c>
      <c r="J7" s="41">
        <f>'Exp planification'!H4</f>
        <v>77000</v>
      </c>
      <c r="K7" s="29">
        <f t="shared" si="9"/>
        <v>0</v>
      </c>
      <c r="L7" s="41">
        <f>L8</f>
        <v>0</v>
      </c>
      <c r="M7" s="41">
        <f t="shared" ref="M7:N7" si="13">M8</f>
        <v>27000</v>
      </c>
      <c r="N7" s="41">
        <f t="shared" si="13"/>
        <v>0</v>
      </c>
      <c r="O7" s="41">
        <f>'Exp planification'!I4</f>
        <v>27000</v>
      </c>
      <c r="P7" s="29">
        <f t="shared" si="10"/>
        <v>0</v>
      </c>
    </row>
    <row r="8" spans="1:16" s="20" customFormat="1" ht="39">
      <c r="A8" s="23" t="str">
        <f>'Exp planification'!A5</f>
        <v>Action 1.1.1 Foster the implementation of integrated water management plans, including restoration and protection of critical wetlands systems</v>
      </c>
      <c r="B8" s="21">
        <f>SUM(B9:B15)</f>
        <v>5000</v>
      </c>
      <c r="C8" s="21">
        <f>SUM(C9:C15)</f>
        <v>86000</v>
      </c>
      <c r="D8" s="21">
        <f>SUM(D9:D15)</f>
        <v>81000</v>
      </c>
      <c r="E8" s="21">
        <f>'Exp planification'!C5</f>
        <v>172000</v>
      </c>
      <c r="F8" s="29">
        <f t="shared" si="8"/>
        <v>0</v>
      </c>
      <c r="G8" s="21">
        <f>SUM(G9:G15)</f>
        <v>0</v>
      </c>
      <c r="H8" s="21">
        <f>SUM(H9:H15)</f>
        <v>47000</v>
      </c>
      <c r="I8" s="21">
        <f>SUM(I9:I15)</f>
        <v>30000</v>
      </c>
      <c r="J8" s="21">
        <f>'Exp planification'!H5</f>
        <v>77000</v>
      </c>
      <c r="K8" s="29">
        <f t="shared" si="9"/>
        <v>0</v>
      </c>
      <c r="L8" s="21">
        <f>SUM(L9:L15)</f>
        <v>0</v>
      </c>
      <c r="M8" s="21">
        <f>SUM(M9:M15)</f>
        <v>27000</v>
      </c>
      <c r="N8" s="21">
        <f>SUM(N9:N15)</f>
        <v>0</v>
      </c>
      <c r="O8" s="21">
        <f>'Exp planification'!I5</f>
        <v>27000</v>
      </c>
      <c r="P8" s="29">
        <f t="shared" si="10"/>
        <v>0</v>
      </c>
    </row>
    <row r="9" spans="1:16" s="20" customFormat="1" ht="26">
      <c r="A9" s="28" t="str">
        <f>'Exp planification'!B6</f>
        <v>sensitization and mobilisation of communities around the wetland</v>
      </c>
      <c r="B9" s="34"/>
      <c r="C9" s="34">
        <v>16000</v>
      </c>
      <c r="D9" s="34"/>
      <c r="E9" s="22">
        <f>'Exp planification'!C6</f>
        <v>16000</v>
      </c>
      <c r="F9" s="29">
        <f t="shared" si="8"/>
        <v>0</v>
      </c>
      <c r="G9" s="34"/>
      <c r="H9" s="34">
        <v>10000</v>
      </c>
      <c r="I9" s="34"/>
      <c r="J9" s="22">
        <f>'Exp planification'!H6</f>
        <v>10000</v>
      </c>
      <c r="K9" s="29">
        <f t="shared" si="9"/>
        <v>0</v>
      </c>
      <c r="L9" s="34"/>
      <c r="M9" s="34">
        <v>5000</v>
      </c>
      <c r="N9" s="34"/>
      <c r="O9" s="22">
        <f>'Exp planification'!I6</f>
        <v>5000</v>
      </c>
      <c r="P9" s="29">
        <f t="shared" si="10"/>
        <v>0</v>
      </c>
    </row>
    <row r="10" spans="1:16" s="20" customFormat="1">
      <c r="A10" s="28" t="str">
        <f>'Exp planification'!B7</f>
        <v>procuerement of materials and recruitment of staff</v>
      </c>
      <c r="B10" s="34"/>
      <c r="C10" s="34">
        <v>20000</v>
      </c>
      <c r="D10" s="34">
        <v>81000</v>
      </c>
      <c r="E10" s="22">
        <f>'Exp planification'!C7</f>
        <v>101000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>
      <c r="A11" s="28" t="str">
        <f>'Exp planification'!B8</f>
        <v>Construction of soil and water conservation structures</v>
      </c>
      <c r="B11" s="34"/>
      <c r="C11" s="34">
        <v>15000</v>
      </c>
      <c r="D11" s="34"/>
      <c r="E11" s="22">
        <f>'Exp planification'!C8</f>
        <v>15000</v>
      </c>
      <c r="F11" s="29">
        <f t="shared" si="8"/>
        <v>0</v>
      </c>
      <c r="G11" s="34"/>
      <c r="H11" s="34">
        <v>15000</v>
      </c>
      <c r="I11" s="34">
        <v>30000</v>
      </c>
      <c r="J11" s="22">
        <f>'Exp planification'!H8</f>
        <v>45000</v>
      </c>
      <c r="K11" s="29">
        <f t="shared" si="9"/>
        <v>0</v>
      </c>
      <c r="L11" s="34"/>
      <c r="M11" s="34">
        <v>10000</v>
      </c>
      <c r="N11" s="34"/>
      <c r="O11" s="22">
        <f>'Exp planification'!I8</f>
        <v>10000</v>
      </c>
      <c r="P11" s="29">
        <f t="shared" si="10"/>
        <v>0</v>
      </c>
    </row>
    <row r="12" spans="1:16" s="20" customFormat="1">
      <c r="A12" s="28" t="str">
        <f>'Exp planification'!B9</f>
        <v xml:space="preserve">Reintroduction of species </v>
      </c>
      <c r="B12" s="34"/>
      <c r="C12" s="34">
        <v>5000</v>
      </c>
      <c r="D12" s="34"/>
      <c r="E12" s="22">
        <f>'Exp planification'!C9</f>
        <v>5000</v>
      </c>
      <c r="F12" s="29">
        <f t="shared" si="8"/>
        <v>0</v>
      </c>
      <c r="G12" s="34"/>
      <c r="H12" s="34">
        <v>10000</v>
      </c>
      <c r="I12" s="34"/>
      <c r="J12" s="22">
        <f>'Exp planification'!H9</f>
        <v>10000</v>
      </c>
      <c r="K12" s="29">
        <f t="shared" si="9"/>
        <v>0</v>
      </c>
      <c r="L12" s="34"/>
      <c r="M12" s="34">
        <v>10000</v>
      </c>
      <c r="N12" s="34"/>
      <c r="O12" s="22">
        <f>'Exp planification'!I9</f>
        <v>10000</v>
      </c>
      <c r="P12" s="29">
        <f t="shared" si="10"/>
        <v>0</v>
      </c>
    </row>
    <row r="13" spans="1:16" s="20" customFormat="1">
      <c r="A13" s="28" t="str">
        <f>'Exp planification'!B10</f>
        <v xml:space="preserve">Removal of Invasive Species </v>
      </c>
      <c r="B13" s="34">
        <v>5000</v>
      </c>
      <c r="C13" s="34">
        <v>18000</v>
      </c>
      <c r="D13" s="34"/>
      <c r="E13" s="22">
        <f>'Exp planification'!C10</f>
        <v>23000</v>
      </c>
      <c r="F13" s="29">
        <f t="shared" si="8"/>
        <v>0</v>
      </c>
      <c r="G13" s="34"/>
      <c r="H13" s="34">
        <v>10000</v>
      </c>
      <c r="I13" s="34"/>
      <c r="J13" s="22">
        <f>'Exp planification'!H10</f>
        <v>10000</v>
      </c>
      <c r="K13" s="29">
        <f t="shared" si="9"/>
        <v>0</v>
      </c>
      <c r="L13" s="34"/>
      <c r="M13" s="34"/>
      <c r="N13" s="34"/>
      <c r="O13" s="22">
        <f>'Exp planification'!I10</f>
        <v>0</v>
      </c>
      <c r="P13" s="29">
        <f t="shared" si="10"/>
        <v>0</v>
      </c>
    </row>
    <row r="14" spans="1:16" s="65" customFormat="1">
      <c r="A14" s="62" t="str">
        <f>'Exp planification'!B11</f>
        <v xml:space="preserve">Develop by laws on the use of the wetland </v>
      </c>
      <c r="B14" s="63"/>
      <c r="C14" s="63">
        <v>10000</v>
      </c>
      <c r="D14" s="63"/>
      <c r="E14" s="64">
        <f>'Exp planification'!C11</f>
        <v>10000</v>
      </c>
      <c r="F14" s="29">
        <f t="shared" si="8"/>
        <v>0</v>
      </c>
      <c r="G14" s="63"/>
      <c r="H14" s="63"/>
      <c r="I14" s="63"/>
      <c r="J14" s="64">
        <f>'Exp planification'!H11</f>
        <v>0</v>
      </c>
      <c r="K14" s="29">
        <f t="shared" si="9"/>
        <v>0</v>
      </c>
      <c r="L14" s="63"/>
      <c r="M14" s="63"/>
      <c r="N14" s="63"/>
      <c r="O14" s="64">
        <f>'Exp planification'!I11</f>
        <v>0</v>
      </c>
      <c r="P14" s="29">
        <f t="shared" si="10"/>
        <v>0</v>
      </c>
    </row>
    <row r="15" spans="1:16" s="20" customFormat="1">
      <c r="A15" s="28" t="str">
        <f>'Exp planification'!B12</f>
        <v xml:space="preserve">Monitoring and reporting of implementation </v>
      </c>
      <c r="B15" s="34"/>
      <c r="C15" s="34">
        <v>2000</v>
      </c>
      <c r="D15" s="34"/>
      <c r="E15" s="22">
        <f>'Exp planification'!C12</f>
        <v>2000</v>
      </c>
      <c r="F15" s="29">
        <f t="shared" si="8"/>
        <v>0</v>
      </c>
      <c r="G15" s="34"/>
      <c r="H15" s="34">
        <v>2000</v>
      </c>
      <c r="I15" s="34"/>
      <c r="J15" s="22">
        <f>'Exp planification'!H12</f>
        <v>2000</v>
      </c>
      <c r="K15" s="29">
        <f t="shared" si="9"/>
        <v>0</v>
      </c>
      <c r="L15" s="34"/>
      <c r="M15" s="34">
        <v>2000</v>
      </c>
      <c r="N15" s="34"/>
      <c r="O15" s="22">
        <f>'Exp planification'!I12</f>
        <v>2000</v>
      </c>
      <c r="P15" s="29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zoomScale="110" zoomScaleNormal="110" workbookViewId="0">
      <selection activeCell="E12" sqref="E12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15</v>
      </c>
      <c r="C3" s="76"/>
      <c r="D3" s="76"/>
      <c r="E3" s="76"/>
      <c r="F3" s="76"/>
      <c r="G3" s="77"/>
    </row>
    <row r="4" spans="1:7" ht="15.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5">
      <c r="B5" s="42" t="s">
        <v>8</v>
      </c>
      <c r="C5" s="11">
        <f>'Costs by categories'!B5</f>
        <v>5000</v>
      </c>
      <c r="D5" s="11">
        <f>'Costs by categories'!G5</f>
        <v>0</v>
      </c>
      <c r="E5" s="11">
        <f>'Costs by categories'!L5</f>
        <v>0</v>
      </c>
      <c r="F5" s="13">
        <f>SUM(C5:E5)</f>
        <v>5000</v>
      </c>
      <c r="G5" s="16">
        <f>F5/$F$8</f>
        <v>1.8115942028985508E-2</v>
      </c>
    </row>
    <row r="6" spans="1:7" ht="15.5">
      <c r="B6" s="42" t="s">
        <v>9</v>
      </c>
      <c r="C6" s="11">
        <f>'Costs by categories'!C5</f>
        <v>86000</v>
      </c>
      <c r="D6" s="11">
        <f>'Costs by categories'!H5</f>
        <v>47000</v>
      </c>
      <c r="E6" s="11">
        <f>'Costs by categories'!M5</f>
        <v>27000</v>
      </c>
      <c r="F6" s="13">
        <f>SUM(C6:E6)</f>
        <v>160000</v>
      </c>
      <c r="G6" s="16">
        <f>F6/$F$8</f>
        <v>0.57971014492753625</v>
      </c>
    </row>
    <row r="7" spans="1:7" ht="15.5">
      <c r="B7" s="42" t="s">
        <v>19</v>
      </c>
      <c r="C7" s="11">
        <f>'Costs by categories'!D5</f>
        <v>81000</v>
      </c>
      <c r="D7" s="11">
        <f>'Costs by categories'!I5</f>
        <v>30000</v>
      </c>
      <c r="E7" s="11">
        <f>'Costs by categories'!N5</f>
        <v>0</v>
      </c>
      <c r="F7" s="13">
        <f>SUM(C7:E7)</f>
        <v>111000</v>
      </c>
      <c r="G7" s="16">
        <f>F7/$F$8</f>
        <v>0.40217391304347827</v>
      </c>
    </row>
    <row r="8" spans="1:7" ht="16" thickBot="1">
      <c r="B8" s="17" t="s">
        <v>18</v>
      </c>
      <c r="C8" s="18">
        <f>SUM(C5:C7)</f>
        <v>172000</v>
      </c>
      <c r="D8" s="18">
        <f>SUM(D5:D7)</f>
        <v>77000</v>
      </c>
      <c r="E8" s="18">
        <f>SUM(E5:E7)</f>
        <v>27000</v>
      </c>
      <c r="F8" s="18">
        <f>SUM(F5:F7)</f>
        <v>276000</v>
      </c>
      <c r="G8" s="19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2015-11-25T10:01:57Z</dcterms:modified>
</cp:coreProperties>
</file>