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autoCompressPictures="0"/>
  <mc:AlternateContent xmlns:mc="http://schemas.openxmlformats.org/markup-compatibility/2006">
    <mc:Choice Requires="x15">
      <x15ac:absPath xmlns:x15ac="http://schemas.microsoft.com/office/spreadsheetml/2010/11/ac" url="C:\Users\Csob\Desktop\UN_CBD\Senegal\Exercise\"/>
    </mc:Choice>
  </mc:AlternateContent>
  <bookViews>
    <workbookView xWindow="-1230" yWindow="6650" windowWidth="15600" windowHeight="1170" tabRatio="915"/>
  </bookViews>
  <sheets>
    <sheet name="Planification" sheetId="52" r:id="rId1"/>
    <sheet name="Coûts par catégories" sheetId="34" r:id="rId2"/>
    <sheet name="Graphique" sheetId="48" r:id="rId3"/>
  </sheets>
  <definedNames>
    <definedName name="_xlnm._FilterDatabase" localSheetId="2" hidden="1">Graphique!$A$6:$A$8</definedName>
    <definedName name="_xlnm._FilterDatabase" localSheetId="0" hidden="1">Planification!$A$2:$O$23</definedName>
    <definedName name="Article">#REF!</definedName>
    <definedName name="CFAP">#REF!</definedName>
    <definedName name="Niveau_scolaire">#REF!</definedName>
    <definedName name="Priorité">#REF!</definedName>
    <definedName name="Programme">#REF!</definedName>
    <definedName name="Structure">#REF!</definedName>
    <definedName name="Tableau">#REF!</definedName>
    <definedName name="Titre_dépense">#REF!</definedName>
  </definedNames>
  <calcPr calcId="152511"/>
</workbook>
</file>

<file path=xl/calcChain.xml><?xml version="1.0" encoding="utf-8"?>
<calcChain xmlns="http://schemas.openxmlformats.org/spreadsheetml/2006/main">
  <c r="B7" i="48" l="1"/>
  <c r="B6" i="48"/>
  <c r="B5" i="48"/>
  <c r="D4" i="48"/>
  <c r="E4" i="48" s="1"/>
  <c r="N5" i="34"/>
  <c r="I5" i="34"/>
  <c r="D5" i="34"/>
  <c r="P14" i="34" l="1"/>
  <c r="P15" i="34"/>
  <c r="P16" i="34"/>
  <c r="P17" i="34"/>
  <c r="P18" i="34"/>
  <c r="P19" i="34"/>
  <c r="P22" i="34"/>
  <c r="P23" i="34"/>
  <c r="P24" i="34"/>
  <c r="P25" i="34"/>
  <c r="K15" i="34"/>
  <c r="K16" i="34"/>
  <c r="K17" i="34"/>
  <c r="K19" i="34"/>
  <c r="K22" i="34"/>
  <c r="K26" i="34"/>
  <c r="F15" i="34"/>
  <c r="F17" i="34"/>
  <c r="F18" i="34"/>
  <c r="F19" i="34"/>
  <c r="F24" i="34"/>
  <c r="F25" i="34"/>
  <c r="F26" i="34"/>
  <c r="P13" i="34"/>
  <c r="F13" i="34"/>
  <c r="P12" i="34"/>
  <c r="F12" i="34"/>
  <c r="P11" i="34"/>
  <c r="K11" i="34"/>
  <c r="P10" i="34"/>
  <c r="K10" i="34"/>
  <c r="P9" i="34"/>
  <c r="K9" i="34"/>
  <c r="I18" i="52" l="1"/>
  <c r="H18" i="52"/>
  <c r="G18" i="52"/>
  <c r="F18" i="52"/>
  <c r="C18" i="52" s="1"/>
  <c r="E18" i="52"/>
  <c r="D18" i="52"/>
  <c r="H11" i="52"/>
  <c r="G11" i="52"/>
  <c r="F11" i="52"/>
  <c r="E11" i="52"/>
  <c r="D11" i="52"/>
  <c r="D5" i="52"/>
  <c r="E5" i="52"/>
  <c r="F5" i="52"/>
  <c r="G5" i="52"/>
  <c r="H5" i="52"/>
  <c r="C6" i="52"/>
  <c r="J6" i="52" s="1"/>
  <c r="C7" i="52"/>
  <c r="J7" i="52" s="1"/>
  <c r="C8" i="52"/>
  <c r="J8" i="52" s="1"/>
  <c r="C9" i="52"/>
  <c r="J9" i="52" s="1"/>
  <c r="C10" i="52"/>
  <c r="C12" i="52"/>
  <c r="J12" i="52" s="1"/>
  <c r="C13" i="52"/>
  <c r="J13" i="52" s="1"/>
  <c r="C14" i="52"/>
  <c r="J14" i="52" s="1"/>
  <c r="C15" i="52"/>
  <c r="J15" i="52" s="1"/>
  <c r="C16" i="52"/>
  <c r="C19" i="52"/>
  <c r="J19" i="52" s="1"/>
  <c r="C20" i="52"/>
  <c r="J20" i="52" s="1"/>
  <c r="C21" i="52"/>
  <c r="C22" i="52"/>
  <c r="C23" i="52"/>
  <c r="J23" i="52" s="1"/>
  <c r="J22" i="52"/>
  <c r="J21" i="52"/>
  <c r="J16" i="52"/>
  <c r="J10" i="52"/>
  <c r="I11" i="52"/>
  <c r="I5" i="52"/>
  <c r="J18" i="52" l="1"/>
  <c r="C11" i="52"/>
  <c r="J11" i="52" s="1"/>
  <c r="C5" i="52"/>
  <c r="E26" i="34"/>
  <c r="A6" i="34"/>
  <c r="A7" i="34"/>
  <c r="A21" i="34"/>
  <c r="A20" i="34"/>
  <c r="A14" i="34"/>
  <c r="A8" i="34"/>
  <c r="N21" i="34"/>
  <c r="N20" i="34" s="1"/>
  <c r="M21" i="34"/>
  <c r="M20" i="34" s="1"/>
  <c r="L21" i="34"/>
  <c r="N14" i="34"/>
  <c r="M14" i="34"/>
  <c r="L14" i="34"/>
  <c r="N8" i="34"/>
  <c r="M8" i="34"/>
  <c r="L8" i="34"/>
  <c r="I21" i="34"/>
  <c r="I20" i="34" s="1"/>
  <c r="H21" i="34"/>
  <c r="G21" i="34"/>
  <c r="G20" i="34" s="1"/>
  <c r="I14" i="34"/>
  <c r="H14" i="34"/>
  <c r="G14" i="34"/>
  <c r="I8" i="34"/>
  <c r="H8" i="34"/>
  <c r="G8" i="34"/>
  <c r="D21" i="34"/>
  <c r="D20" i="34" s="1"/>
  <c r="C21" i="34"/>
  <c r="C20" i="34" s="1"/>
  <c r="B21" i="34"/>
  <c r="D14" i="34"/>
  <c r="C14" i="34"/>
  <c r="B14" i="34"/>
  <c r="C8" i="34"/>
  <c r="D8" i="34"/>
  <c r="B8" i="34"/>
  <c r="O26" i="34"/>
  <c r="P26" i="34" s="1"/>
  <c r="O25" i="34"/>
  <c r="O24" i="34"/>
  <c r="O23" i="34"/>
  <c r="O22" i="34"/>
  <c r="O19" i="34"/>
  <c r="O18" i="34"/>
  <c r="O17" i="34"/>
  <c r="O16" i="34"/>
  <c r="O15" i="34"/>
  <c r="O13" i="34"/>
  <c r="O12" i="34"/>
  <c r="O11" i="34"/>
  <c r="O10" i="34"/>
  <c r="O9" i="34"/>
  <c r="J26" i="34"/>
  <c r="J25" i="34"/>
  <c r="K25" i="34" s="1"/>
  <c r="J24" i="34"/>
  <c r="K24" i="34" s="1"/>
  <c r="J23" i="34"/>
  <c r="K23" i="34" s="1"/>
  <c r="J22" i="34"/>
  <c r="J19" i="34"/>
  <c r="J18" i="34"/>
  <c r="K18" i="34" s="1"/>
  <c r="J17" i="34"/>
  <c r="J16" i="34"/>
  <c r="J15" i="34"/>
  <c r="J13" i="34"/>
  <c r="K13" i="34" s="1"/>
  <c r="J12" i="34"/>
  <c r="K12" i="34" s="1"/>
  <c r="J11" i="34"/>
  <c r="J10" i="34"/>
  <c r="J9" i="34"/>
  <c r="A26" i="34"/>
  <c r="A25" i="34"/>
  <c r="A24" i="34"/>
  <c r="E23" i="34"/>
  <c r="F23" i="34" s="1"/>
  <c r="A23" i="34"/>
  <c r="A22" i="34"/>
  <c r="A19" i="34"/>
  <c r="A18" i="34"/>
  <c r="A17" i="34"/>
  <c r="A16" i="34"/>
  <c r="A15" i="34"/>
  <c r="E25" i="34"/>
  <c r="E24" i="34"/>
  <c r="E19" i="34"/>
  <c r="E17" i="34"/>
  <c r="E12" i="34"/>
  <c r="E13" i="34"/>
  <c r="I17" i="52"/>
  <c r="G17" i="52"/>
  <c r="E17" i="52"/>
  <c r="D17" i="52"/>
  <c r="J8" i="34"/>
  <c r="A12" i="34"/>
  <c r="A13" i="34"/>
  <c r="A10" i="34"/>
  <c r="A11" i="34"/>
  <c r="A9" i="34"/>
  <c r="M7" i="34" l="1"/>
  <c r="L7" i="34"/>
  <c r="P7" i="34" s="1"/>
  <c r="P8" i="34"/>
  <c r="L20" i="34"/>
  <c r="P21" i="34"/>
  <c r="K8" i="34"/>
  <c r="H20" i="34"/>
  <c r="J20" i="34" s="1"/>
  <c r="B20" i="34"/>
  <c r="H7" i="34"/>
  <c r="I7" i="34"/>
  <c r="M6" i="34"/>
  <c r="O8" i="34"/>
  <c r="I4" i="52"/>
  <c r="C7" i="34"/>
  <c r="O14" i="34"/>
  <c r="D4" i="52"/>
  <c r="D3" i="52" s="1"/>
  <c r="G4" i="52"/>
  <c r="G3" i="52" s="1"/>
  <c r="E4" i="52"/>
  <c r="E3" i="52" s="1"/>
  <c r="O21" i="34"/>
  <c r="I6" i="34"/>
  <c r="D7" i="48" s="1"/>
  <c r="N7" i="34"/>
  <c r="D7" i="34"/>
  <c r="E16" i="34"/>
  <c r="F16" i="34" s="1"/>
  <c r="E22" i="34"/>
  <c r="F22" i="34" s="1"/>
  <c r="F4" i="52"/>
  <c r="E15" i="34"/>
  <c r="E18" i="34"/>
  <c r="H4" i="52"/>
  <c r="J7" i="34" s="1"/>
  <c r="J14" i="34"/>
  <c r="K14" i="34" s="1"/>
  <c r="G7" i="34"/>
  <c r="B7" i="34"/>
  <c r="O20" i="34"/>
  <c r="J21" i="34"/>
  <c r="K21" i="34" s="1"/>
  <c r="L6" i="34" l="1"/>
  <c r="L5" i="34" s="1"/>
  <c r="E5" i="48" s="1"/>
  <c r="M5" i="34"/>
  <c r="E6" i="48" s="1"/>
  <c r="P20" i="34"/>
  <c r="K7" i="34"/>
  <c r="H6" i="34"/>
  <c r="H5" i="34" s="1"/>
  <c r="D6" i="48" s="1"/>
  <c r="K20" i="34"/>
  <c r="N6" i="34"/>
  <c r="C4" i="52"/>
  <c r="J4" i="52" s="1"/>
  <c r="O7" i="34"/>
  <c r="I3" i="52"/>
  <c r="E7" i="48"/>
  <c r="G6" i="34"/>
  <c r="G5" i="34" s="1"/>
  <c r="E11" i="34"/>
  <c r="F11" i="34" s="1"/>
  <c r="O6" i="34" l="1"/>
  <c r="D5" i="48"/>
  <c r="E10" i="34"/>
  <c r="F10" i="34" s="1"/>
  <c r="F17" i="52"/>
  <c r="O5" i="34" l="1"/>
  <c r="P6" i="34"/>
  <c r="F3" i="52"/>
  <c r="C3" i="52" s="1"/>
  <c r="C17" i="52"/>
  <c r="J5" i="52"/>
  <c r="E9" i="34"/>
  <c r="F9" i="34" s="1"/>
  <c r="H17" i="52"/>
  <c r="J17" i="52" l="1"/>
  <c r="H3" i="52"/>
  <c r="E8" i="34"/>
  <c r="F8" i="34" s="1"/>
  <c r="E7" i="34"/>
  <c r="F7" i="34" s="1"/>
  <c r="J6" i="34" l="1"/>
  <c r="J3" i="52"/>
  <c r="J5" i="34" l="1"/>
  <c r="K6" i="34"/>
  <c r="E6" i="34"/>
  <c r="E5" i="34" l="1"/>
  <c r="E14" i="34"/>
  <c r="F14" i="34" s="1"/>
  <c r="E21" i="34"/>
  <c r="F21" i="34" s="1"/>
  <c r="C6" i="34"/>
  <c r="D6" i="34"/>
  <c r="C7" i="48" s="1"/>
  <c r="B6" i="34"/>
  <c r="C5" i="34" l="1"/>
  <c r="C6" i="48" s="1"/>
  <c r="B5" i="34"/>
  <c r="C5" i="48" s="1"/>
  <c r="F6" i="34"/>
  <c r="E20" i="34"/>
  <c r="F20" i="34" s="1"/>
  <c r="E8" i="48"/>
  <c r="C8" i="48" l="1"/>
  <c r="F5" i="48" l="1"/>
  <c r="F6" i="48" l="1"/>
  <c r="F7" i="48" l="1"/>
  <c r="D8" i="48"/>
  <c r="F8" i="48" l="1"/>
  <c r="G8" i="48" l="1"/>
  <c r="G5" i="48"/>
  <c r="G6" i="48"/>
  <c r="G7" i="48"/>
</calcChain>
</file>

<file path=xl/sharedStrings.xml><?xml version="1.0" encoding="utf-8"?>
<sst xmlns="http://schemas.openxmlformats.org/spreadsheetml/2006/main" count="50" uniqueCount="39">
  <si>
    <t>Total</t>
  </si>
  <si>
    <t>%</t>
  </si>
  <si>
    <t>Total 2016-2018</t>
  </si>
  <si>
    <t>Investissement</t>
  </si>
  <si>
    <t>Validation</t>
  </si>
  <si>
    <t>Costing Exercise</t>
  </si>
  <si>
    <t>.</t>
  </si>
  <si>
    <t>TOTAL expenses</t>
  </si>
  <si>
    <t>T1</t>
  </si>
  <si>
    <t>T2</t>
  </si>
  <si>
    <t>T3</t>
  </si>
  <si>
    <t>T4</t>
  </si>
  <si>
    <t>Structure d'activité</t>
  </si>
  <si>
    <t>Décomposition des coûts par catégories</t>
  </si>
  <si>
    <t>Catégories de dépenses</t>
  </si>
  <si>
    <t>Salaire</t>
  </si>
  <si>
    <t>Foncionnement</t>
  </si>
  <si>
    <t>Total des dépenses</t>
  </si>
  <si>
    <t>Dépenses par catégories pour 2016-2018</t>
  </si>
  <si>
    <t>Dépenses par catégories</t>
  </si>
  <si>
    <t>Catégories/années</t>
  </si>
  <si>
    <t xml:space="preserve">Sous-programme 1.1 Gestion des causes sous-jacentes de l’appauvrissement de la biodiversité à travers l’implication et l’engagement de toutes les parties prenantes à tous les niveaux </t>
  </si>
  <si>
    <t xml:space="preserve">Action 1.1.1 Sensibiliser la population sur les méfaits de certaines pratiques telles que les feux de brousse, la surpêche, la pêche avec des produits toxiques, la déforestation, etc., par des campagnes d’éducation et d’information 
</t>
  </si>
  <si>
    <t xml:space="preserve">Action 1.1.2 Renforcer les capacités des communautés locales et autochtones en matière d’utilisation durable des ressources biologiques </t>
  </si>
  <si>
    <t>Sous-programme 1.2 Amélioration de l’état de la diversité biologique en sauvegardant les écosystèmes, les espèces et la diversité génétique</t>
  </si>
  <si>
    <t xml:space="preserve">Action 1.2.1 Mettre en place et entretenir des installations de conservation ex situ  (Jardins botaniques, Musées vivants, Zoos, arboretums, banques de gènes) </t>
  </si>
  <si>
    <t>Réunion de consultation  pour les TDR</t>
  </si>
  <si>
    <t>Atelier de lancement</t>
  </si>
  <si>
    <t>Consultation</t>
  </si>
  <si>
    <t>Programme 1 Stratégie Nationale et Plan d'Actions sur la Biodiversité 2013-2020</t>
  </si>
  <si>
    <t>Sensibilisation sur le terrain</t>
  </si>
  <si>
    <t>Suivi de sensibilisation</t>
  </si>
  <si>
    <t>Analyse et planifiaction</t>
  </si>
  <si>
    <t>Renforcement des capacités</t>
  </si>
  <si>
    <t>Suivi de auprès des communautés</t>
  </si>
  <si>
    <t>Réunion préparatif</t>
  </si>
  <si>
    <t>Entretien des installations</t>
  </si>
  <si>
    <t>Planification</t>
  </si>
  <si>
    <t>Exécution de la mise au point ( réunions , la validation , l'achat d'équipement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</si>
</sst>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 #,##0.00_)\ _$_ ;_ * \(#,##0.00\)\ _$_ ;_ * &quot;-&quot;??_)\ _$_ ;_ @_ "/>
    <numFmt numFmtId="165" formatCode="_-* #,##0.00\ &quot;€&quot;_-;\-* #,##0.00\ &quot;€&quot;_-;_-* &quot;-&quot;??\ &quot;€&quot;_-;_-@_-"/>
    <numFmt numFmtId="166" formatCode="_-* #,##0.00\ _€_-;\-* #,##0.00\ _€_-;_-* &quot;-&quot;??\ _€_-;_-@_-"/>
    <numFmt numFmtId="167" formatCode="&quot;Actif&quot;;&quot;Actif&quot;;&quot;Inactif&quot;"/>
    <numFmt numFmtId="168" formatCode="_ * #,##0_)\ _$_ ;_ * \(#,##0\)\ _$_ ;_ * &quot;-&quot;??_)\ _$_ ;_ @_ "/>
    <numFmt numFmtId="169" formatCode="0.0%"/>
    <numFmt numFmtId="170" formatCode="_-* #,##0.00\ [$€]_-;\-* #,##0.00\ [$€]_-;_-* &quot;-&quot;??\ [$€]_-;_-@_-"/>
    <numFmt numFmtId="171" formatCode="_-* #,##0.00\ _F_-;\-* #,##0.00\ _F_-;_-* &quot;-&quot;??\ _F_-;_-@_-"/>
  </numFmts>
  <fonts count="67">
    <font>
      <sz val="10"/>
      <name val="Arial Narrow"/>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Narrow"/>
      <family val="2"/>
    </font>
    <font>
      <b/>
      <sz val="10"/>
      <color theme="0"/>
      <name val="Arial Narrow"/>
      <family val="2"/>
    </font>
    <font>
      <sz val="10"/>
      <name val="Arial Narrow"/>
      <family val="2"/>
    </font>
    <font>
      <u/>
      <sz val="10"/>
      <color theme="10"/>
      <name val="Arial Narrow"/>
      <family val="2"/>
    </font>
    <font>
      <u/>
      <sz val="10"/>
      <color theme="11"/>
      <name val="Arial Narrow"/>
      <family val="2"/>
    </font>
    <font>
      <b/>
      <sz val="11"/>
      <color indexed="9"/>
      <name val="Arial Narrow"/>
      <family val="2"/>
    </font>
    <font>
      <b/>
      <sz val="11"/>
      <name val="Arial Narrow"/>
      <family val="2"/>
    </font>
    <font>
      <sz val="10"/>
      <name val="Arial"/>
      <family val="2"/>
    </font>
    <font>
      <sz val="10"/>
      <name val="Arial Narrow"/>
      <family val="2"/>
    </font>
    <font>
      <b/>
      <sz val="14"/>
      <name val="Arial Narrow"/>
      <family val="2"/>
    </font>
    <font>
      <sz val="12"/>
      <name val="Arial Narrow"/>
      <family val="2"/>
    </font>
    <font>
      <b/>
      <sz val="12"/>
      <name val="Arial Narrow"/>
      <family val="2"/>
    </font>
    <font>
      <b/>
      <sz val="11"/>
      <color theme="1"/>
      <name val="Calibri"/>
      <family val="2"/>
      <scheme val="minor"/>
    </font>
    <font>
      <u/>
      <sz val="11"/>
      <color theme="10"/>
      <name val="Calibri"/>
      <family val="2"/>
    </font>
    <font>
      <sz val="11"/>
      <color indexed="8"/>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Garamond"/>
      <family val="2"/>
    </font>
    <font>
      <sz val="11"/>
      <color theme="0"/>
      <name val="Garamond"/>
      <family val="2"/>
    </font>
    <font>
      <sz val="11"/>
      <color rgb="FFFF0000"/>
      <name val="Garamond"/>
      <family val="2"/>
    </font>
    <font>
      <b/>
      <sz val="11"/>
      <color rgb="FFFA7D00"/>
      <name val="Garamond"/>
      <family val="2"/>
    </font>
    <font>
      <sz val="11"/>
      <color rgb="FFFA7D00"/>
      <name val="Garamond"/>
      <family val="2"/>
    </font>
    <font>
      <b/>
      <sz val="10"/>
      <color indexed="8"/>
      <name val="Verdana"/>
      <family val="2"/>
    </font>
    <font>
      <b/>
      <sz val="10"/>
      <color indexed="54"/>
      <name val="Verdana"/>
      <family val="2"/>
    </font>
    <font>
      <sz val="11"/>
      <color indexed="8"/>
      <name val="Garamond"/>
      <family val="2"/>
    </font>
    <font>
      <sz val="10"/>
      <name val="Courier"/>
      <family val="3"/>
    </font>
    <font>
      <sz val="11"/>
      <color rgb="FF3F3F76"/>
      <name val="Garamond"/>
      <family val="2"/>
    </font>
    <font>
      <sz val="9"/>
      <name val="Geneva"/>
    </font>
    <font>
      <b/>
      <u/>
      <sz val="10"/>
      <name val="SWISS"/>
      <family val="2"/>
    </font>
    <font>
      <b/>
      <sz val="10"/>
      <name val="SWISS"/>
      <family val="2"/>
    </font>
    <font>
      <sz val="11"/>
      <color rgb="FF9C0006"/>
      <name val="Garamond"/>
      <family val="2"/>
    </font>
    <font>
      <sz val="8"/>
      <name val="Arial"/>
      <family val="2"/>
    </font>
    <font>
      <sz val="12"/>
      <color theme="1"/>
      <name val="Garamond"/>
      <family val="2"/>
    </font>
    <font>
      <sz val="12"/>
      <color theme="1"/>
      <name val="Calibri"/>
      <family val="2"/>
      <scheme val="minor"/>
    </font>
    <font>
      <sz val="11"/>
      <color rgb="FF9C6500"/>
      <name val="Garamond"/>
      <family val="2"/>
    </font>
    <font>
      <sz val="10"/>
      <name val="MS Sans Serif"/>
      <family val="2"/>
    </font>
    <font>
      <sz val="11"/>
      <color rgb="FF006100"/>
      <name val="Garamond"/>
      <family val="2"/>
    </font>
    <font>
      <b/>
      <sz val="11"/>
      <color rgb="FF3F3F3F"/>
      <name val="Garamond"/>
      <family val="2"/>
    </font>
    <font>
      <i/>
      <sz val="11"/>
      <color rgb="FF7F7F7F"/>
      <name val="Garamond"/>
      <family val="2"/>
    </font>
    <font>
      <b/>
      <sz val="15"/>
      <color theme="3"/>
      <name val="Garamond"/>
      <family val="2"/>
    </font>
    <font>
      <b/>
      <sz val="13"/>
      <color theme="3"/>
      <name val="Garamond"/>
      <family val="2"/>
    </font>
    <font>
      <b/>
      <sz val="11"/>
      <color theme="3"/>
      <name val="Garamond"/>
      <family val="2"/>
    </font>
    <font>
      <b/>
      <sz val="11"/>
      <color theme="1"/>
      <name val="Garamond"/>
      <family val="2"/>
    </font>
    <font>
      <b/>
      <sz val="11"/>
      <color theme="0"/>
      <name val="Garamond"/>
      <family val="2"/>
    </font>
    <font>
      <sz val="10"/>
      <color rgb="FFFF0000"/>
      <name val="Arial Narrow"/>
      <family val="2"/>
    </font>
    <font>
      <b/>
      <sz val="16"/>
      <name val="Arial Narrow"/>
      <family val="2"/>
    </font>
    <font>
      <sz val="16"/>
      <name val="Arial Narrow"/>
      <family val="2"/>
    </font>
    <font>
      <b/>
      <sz val="10"/>
      <color indexed="9"/>
      <name val="Arial Narrow"/>
      <family val="2"/>
    </font>
    <font>
      <b/>
      <sz val="9.5"/>
      <name val="Arial Narrow"/>
      <family val="2"/>
    </font>
  </fonts>
  <fills count="49">
    <fill>
      <patternFill patternType="none"/>
    </fill>
    <fill>
      <patternFill patternType="gray125"/>
    </fill>
    <fill>
      <patternFill patternType="solid">
        <fgColor theme="4" tint="0.79998168889431442"/>
        <bgColor indexed="64"/>
      </patternFill>
    </fill>
    <fill>
      <patternFill patternType="solid">
        <fgColor indexed="23"/>
        <bgColor indexed="64"/>
      </patternFill>
    </fill>
    <fill>
      <patternFill patternType="solid">
        <fgColor theme="3" tint="0.39997558519241921"/>
        <bgColor indexed="64"/>
      </patternFill>
    </fill>
    <fill>
      <patternFill patternType="solid">
        <fgColor theme="6"/>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22"/>
        <bgColor indexed="64"/>
      </patternFill>
    </fill>
    <fill>
      <patternFill patternType="gray125">
        <fgColor indexed="8"/>
      </patternFill>
    </fill>
    <fill>
      <patternFill patternType="solid">
        <fgColor theme="2"/>
        <bgColor indexed="64"/>
      </patternFill>
    </fill>
    <fill>
      <patternFill patternType="solid">
        <fgColor theme="9" tint="0.59999389629810485"/>
        <bgColor indexed="64"/>
      </patternFill>
    </fill>
    <fill>
      <patternFill patternType="solid">
        <fgColor theme="2" tint="-0.499984740745262"/>
        <bgColor indexed="64"/>
      </patternFill>
    </fill>
    <fill>
      <patternFill patternType="gray125">
        <bgColor theme="3" tint="0.39997558519241921"/>
      </patternFill>
    </fill>
    <fill>
      <patternFill patternType="gray125">
        <bgColor theme="4" tint="0.79998168889431442"/>
      </patternFill>
    </fill>
    <fill>
      <patternFill patternType="gray125">
        <bgColor theme="6"/>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8"/>
      </left>
      <right/>
      <top style="thin">
        <color indexed="8"/>
      </top>
      <bottom style="thin">
        <color indexed="8"/>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532">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164" fontId="8" fillId="0" borderId="0" applyFont="0" applyFill="0" applyBorder="0" applyAlignment="0" applyProtection="0"/>
    <xf numFmtId="167" fontId="13" fillId="0" borderId="0"/>
    <xf numFmtId="0" fontId="5" fillId="0" borderId="0"/>
    <xf numFmtId="0" fontId="13" fillId="0" borderId="0"/>
    <xf numFmtId="9" fontId="14" fillId="0" borderId="0" applyFont="0" applyFill="0" applyBorder="0" applyAlignment="0" applyProtection="0"/>
    <xf numFmtId="0" fontId="4" fillId="0" borderId="0"/>
    <xf numFmtId="0" fontId="3" fillId="0" borderId="0"/>
    <xf numFmtId="0" fontId="19" fillId="0" borderId="0" applyNumberFormat="0" applyFill="0" applyBorder="0" applyAlignment="0" applyProtection="0">
      <alignment vertical="top"/>
      <protection locked="0"/>
    </xf>
    <xf numFmtId="0" fontId="20" fillId="0" borderId="0"/>
    <xf numFmtId="0" fontId="3" fillId="0" borderId="0"/>
    <xf numFmtId="0" fontId="2" fillId="0" borderId="0"/>
    <xf numFmtId="166" fontId="13" fillId="0" borderId="0" applyFont="0" applyFill="0" applyBorder="0" applyAlignment="0" applyProtection="0"/>
    <xf numFmtId="0" fontId="8" fillId="0" borderId="0"/>
    <xf numFmtId="0" fontId="8" fillId="0" borderId="0"/>
    <xf numFmtId="164" fontId="8" fillId="0" borderId="0" applyFont="0" applyFill="0" applyBorder="0" applyAlignment="0" applyProtection="0"/>
    <xf numFmtId="0" fontId="1" fillId="0" borderId="0"/>
    <xf numFmtId="9" fontId="8" fillId="0" borderId="0" applyFont="0" applyFill="0" applyBorder="0" applyAlignment="0" applyProtection="0"/>
    <xf numFmtId="0" fontId="1" fillId="0" borderId="0"/>
    <xf numFmtId="0" fontId="1" fillId="0" borderId="0"/>
    <xf numFmtId="0" fontId="8" fillId="0" borderId="0"/>
    <xf numFmtId="0" fontId="1" fillId="0" borderId="0"/>
    <xf numFmtId="0" fontId="1" fillId="0" borderId="0"/>
    <xf numFmtId="164" fontId="13" fillId="0" borderId="0" applyFont="0" applyFill="0" applyBorder="0" applyAlignment="0" applyProtection="0"/>
    <xf numFmtId="9" fontId="13" fillId="0" borderId="0" applyFont="0" applyFill="0" applyBorder="0" applyAlignment="0" applyProtection="0"/>
    <xf numFmtId="165" fontId="1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35" fillId="21" borderId="0" applyNumberFormat="0" applyBorder="0" applyAlignment="0" applyProtection="0"/>
    <xf numFmtId="0" fontId="35"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35" fillId="29" borderId="0" applyNumberFormat="0" applyBorder="0" applyAlignment="0" applyProtection="0"/>
    <xf numFmtId="0" fontId="35"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35" fillId="33" borderId="0" applyNumberFormat="0" applyBorder="0" applyAlignment="0" applyProtection="0"/>
    <xf numFmtId="0" fontId="35"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35" fillId="37" borderId="0" applyNumberFormat="0" applyBorder="0" applyAlignment="0" applyProtection="0"/>
    <xf numFmtId="0" fontId="35"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35" fillId="34" borderId="0" applyNumberFormat="0" applyBorder="0" applyAlignment="0" applyProtection="0"/>
    <xf numFmtId="0" fontId="35"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35" fillId="38" borderId="0" applyNumberFormat="0" applyBorder="0" applyAlignment="0" applyProtection="0"/>
    <xf numFmtId="0" fontId="35" fillId="38" borderId="0" applyNumberFormat="0" applyBorder="0" applyAlignment="0" applyProtection="0"/>
    <xf numFmtId="0" fontId="34" fillId="19" borderId="0" applyNumberFormat="0" applyBorder="0" applyAlignment="0" applyProtection="0"/>
    <xf numFmtId="0" fontId="34" fillId="19" borderId="0" applyNumberFormat="0" applyBorder="0" applyAlignment="0" applyProtection="0"/>
    <xf numFmtId="0" fontId="36" fillId="19" borderId="0" applyNumberFormat="0" applyBorder="0" applyAlignment="0" applyProtection="0"/>
    <xf numFmtId="0" fontId="36" fillId="19" borderId="0" applyNumberFormat="0" applyBorder="0" applyAlignment="0" applyProtection="0"/>
    <xf numFmtId="0" fontId="34" fillId="23" borderId="0" applyNumberFormat="0" applyBorder="0" applyAlignment="0" applyProtection="0"/>
    <xf numFmtId="0" fontId="34" fillId="23" borderId="0" applyNumberFormat="0" applyBorder="0" applyAlignment="0" applyProtection="0"/>
    <xf numFmtId="0" fontId="36" fillId="23" borderId="0" applyNumberFormat="0" applyBorder="0" applyAlignment="0" applyProtection="0"/>
    <xf numFmtId="0" fontId="36" fillId="23" borderId="0" applyNumberFormat="0" applyBorder="0" applyAlignment="0" applyProtection="0"/>
    <xf numFmtId="0" fontId="34" fillId="27" borderId="0" applyNumberFormat="0" applyBorder="0" applyAlignment="0" applyProtection="0"/>
    <xf numFmtId="0" fontId="34" fillId="27" borderId="0" applyNumberFormat="0" applyBorder="0" applyAlignment="0" applyProtection="0"/>
    <xf numFmtId="0" fontId="36" fillId="27" borderId="0" applyNumberFormat="0" applyBorder="0" applyAlignment="0" applyProtection="0"/>
    <xf numFmtId="0" fontId="36" fillId="27" borderId="0" applyNumberFormat="0" applyBorder="0" applyAlignment="0" applyProtection="0"/>
    <xf numFmtId="0" fontId="34" fillId="31" borderId="0" applyNumberFormat="0" applyBorder="0" applyAlignment="0" applyProtection="0"/>
    <xf numFmtId="0" fontId="34" fillId="31" borderId="0" applyNumberFormat="0" applyBorder="0" applyAlignment="0" applyProtection="0"/>
    <xf numFmtId="0" fontId="36" fillId="31" borderId="0" applyNumberFormat="0" applyBorder="0" applyAlignment="0" applyProtection="0"/>
    <xf numFmtId="0" fontId="36" fillId="31"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6" fillId="39" borderId="0" applyNumberFormat="0" applyBorder="0" applyAlignment="0" applyProtection="0"/>
    <xf numFmtId="0" fontId="36" fillId="39"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4" fillId="20" borderId="0" applyNumberFormat="0" applyBorder="0" applyAlignment="0" applyProtection="0"/>
    <xf numFmtId="0" fontId="34"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4" fillId="24" borderId="0" applyNumberFormat="0" applyBorder="0" applyAlignment="0" applyProtection="0"/>
    <xf numFmtId="0" fontId="34" fillId="24" borderId="0" applyNumberFormat="0" applyBorder="0" applyAlignment="0" applyProtection="0"/>
    <xf numFmtId="0" fontId="36" fillId="24" borderId="0" applyNumberFormat="0" applyBorder="0" applyAlignment="0" applyProtection="0"/>
    <xf numFmtId="0" fontId="36" fillId="24" borderId="0" applyNumberFormat="0" applyBorder="0" applyAlignment="0" applyProtection="0"/>
    <xf numFmtId="0" fontId="34" fillId="28" borderId="0" applyNumberFormat="0" applyBorder="0" applyAlignment="0" applyProtection="0"/>
    <xf numFmtId="0" fontId="34" fillId="28" borderId="0" applyNumberFormat="0" applyBorder="0" applyAlignment="0" applyProtection="0"/>
    <xf numFmtId="0" fontId="36" fillId="28" borderId="0" applyNumberFormat="0" applyBorder="0" applyAlignment="0" applyProtection="0"/>
    <xf numFmtId="0" fontId="36" fillId="28" borderId="0" applyNumberFormat="0" applyBorder="0" applyAlignment="0" applyProtection="0"/>
    <xf numFmtId="0" fontId="34" fillId="32" borderId="0" applyNumberFormat="0" applyBorder="0" applyAlignment="0" applyProtection="0"/>
    <xf numFmtId="0" fontId="34" fillId="32" borderId="0" applyNumberFormat="0" applyBorder="0" applyAlignment="0" applyProtection="0"/>
    <xf numFmtId="0" fontId="36" fillId="32" borderId="0" applyNumberFormat="0" applyBorder="0" applyAlignment="0" applyProtection="0"/>
    <xf numFmtId="0" fontId="36" fillId="32" borderId="0" applyNumberFormat="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9" fillId="13" borderId="16" applyNumberFormat="0" applyAlignment="0" applyProtection="0"/>
    <xf numFmtId="0" fontId="29" fillId="13" borderId="16" applyNumberFormat="0" applyAlignment="0" applyProtection="0"/>
    <xf numFmtId="0" fontId="38" fillId="13" borderId="16" applyNumberFormat="0" applyAlignment="0" applyProtection="0"/>
    <xf numFmtId="0" fontId="38" fillId="13" borderId="16" applyNumberFormat="0" applyAlignment="0" applyProtection="0"/>
    <xf numFmtId="0" fontId="30" fillId="0" borderId="18" applyNumberFormat="0" applyFill="0" applyAlignment="0" applyProtection="0"/>
    <xf numFmtId="0" fontId="30"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1" fontId="40" fillId="40" borderId="1">
      <alignment horizontal="right" vertical="center"/>
    </xf>
    <xf numFmtId="0" fontId="40" fillId="41" borderId="1">
      <alignment horizontal="center" vertical="center"/>
    </xf>
    <xf numFmtId="1" fontId="40" fillId="40" borderId="1">
      <alignment horizontal="right" vertical="center"/>
    </xf>
    <xf numFmtId="0" fontId="13" fillId="40" borderId="0"/>
    <xf numFmtId="0" fontId="41" fillId="40" borderId="1">
      <alignment horizontal="left" vertical="center"/>
    </xf>
    <xf numFmtId="0" fontId="1" fillId="15" borderId="20" applyNumberFormat="0" applyFont="0" applyAlignment="0" applyProtection="0"/>
    <xf numFmtId="0" fontId="20" fillId="15" borderId="20" applyNumberFormat="0" applyFont="0" applyAlignment="0" applyProtection="0"/>
    <xf numFmtId="0" fontId="1" fillId="15" borderId="20" applyNumberFormat="0" applyFont="0" applyAlignment="0" applyProtection="0"/>
    <xf numFmtId="0" fontId="20" fillId="15" borderId="20" applyNumberFormat="0" applyFont="0" applyAlignment="0" applyProtection="0"/>
    <xf numFmtId="0" fontId="1" fillId="15" borderId="20" applyNumberFormat="0" applyFont="0" applyAlignment="0" applyProtection="0"/>
    <xf numFmtId="0" fontId="1" fillId="15" borderId="20" applyNumberFormat="0" applyFont="0" applyAlignment="0" applyProtection="0"/>
    <xf numFmtId="0" fontId="35" fillId="15" borderId="20" applyNumberFormat="0" applyFont="0" applyAlignment="0" applyProtection="0"/>
    <xf numFmtId="0" fontId="20" fillId="15" borderId="20" applyNumberFormat="0" applyFont="0" applyAlignment="0" applyProtection="0"/>
    <xf numFmtId="0" fontId="35" fillId="15" borderId="20" applyNumberFormat="0" applyFont="0" applyAlignment="0" applyProtection="0"/>
    <xf numFmtId="0" fontId="42" fillId="15" borderId="20" applyNumberFormat="0" applyFont="0" applyAlignment="0" applyProtection="0"/>
    <xf numFmtId="0" fontId="42" fillId="15" borderId="20" applyNumberFormat="0" applyFont="0" applyAlignment="0" applyProtection="0"/>
    <xf numFmtId="0" fontId="42" fillId="15" borderId="20" applyNumberFormat="0" applyFont="0" applyAlignment="0" applyProtection="0"/>
    <xf numFmtId="0" fontId="35" fillId="15" borderId="20" applyNumberFormat="0" applyFont="0" applyAlignment="0" applyProtection="0"/>
    <xf numFmtId="0" fontId="42" fillId="15" borderId="20" applyNumberFormat="0" applyFont="0" applyAlignment="0" applyProtection="0"/>
    <xf numFmtId="0" fontId="42" fillId="15" borderId="20" applyNumberFormat="0" applyFont="0" applyAlignment="0" applyProtection="0"/>
    <xf numFmtId="0" fontId="42" fillId="15" borderId="20" applyNumberFormat="0" applyFont="0" applyAlignment="0" applyProtection="0"/>
    <xf numFmtId="0" fontId="1" fillId="15" borderId="20" applyNumberFormat="0" applyFont="0" applyAlignment="0" applyProtection="0"/>
    <xf numFmtId="0" fontId="35" fillId="15" borderId="20" applyNumberFormat="0" applyFont="0" applyAlignment="0" applyProtection="0"/>
    <xf numFmtId="0" fontId="43" fillId="0" borderId="22"/>
    <xf numFmtId="0" fontId="27" fillId="12" borderId="16" applyNumberFormat="0" applyAlignment="0" applyProtection="0"/>
    <xf numFmtId="0" fontId="27" fillId="12" borderId="16" applyNumberFormat="0" applyAlignment="0" applyProtection="0"/>
    <xf numFmtId="0" fontId="44" fillId="12" borderId="16" applyNumberFormat="0" applyAlignment="0" applyProtection="0"/>
    <xf numFmtId="0" fontId="44" fillId="12" borderId="16" applyNumberFormat="0" applyAlignment="0" applyProtection="0"/>
    <xf numFmtId="170"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20" fillId="0" borderId="0" applyFont="0" applyFill="0" applyBorder="0" applyAlignment="0" applyProtection="0"/>
    <xf numFmtId="170" fontId="13" fillId="0" borderId="0" applyFont="0" applyFill="0" applyBorder="0" applyAlignment="0" applyProtection="0"/>
    <xf numFmtId="165" fontId="13" fillId="0" borderId="0" applyFont="0" applyFill="0" applyBorder="0" applyAlignment="0" applyProtection="0"/>
    <xf numFmtId="170" fontId="13" fillId="0" borderId="0" applyFont="0" applyFill="0" applyBorder="0" applyAlignment="0" applyProtection="0"/>
    <xf numFmtId="3" fontId="45" fillId="0" borderId="0">
      <alignment vertical="top"/>
    </xf>
    <xf numFmtId="0" fontId="46" fillId="0" borderId="0"/>
    <xf numFmtId="0" fontId="47" fillId="42" borderId="0"/>
    <xf numFmtId="0" fontId="25" fillId="10" borderId="0" applyNumberFormat="0" applyBorder="0" applyAlignment="0" applyProtection="0"/>
    <xf numFmtId="0" fontId="25"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3" fontId="49" fillId="0" borderId="0">
      <alignment vertical="center"/>
      <protection locked="0"/>
    </xf>
    <xf numFmtId="166" fontId="13" fillId="0" borderId="0" applyFont="0" applyFill="0" applyBorder="0" applyAlignment="0" applyProtection="0"/>
    <xf numFmtId="166" fontId="13" fillId="0" borderId="0" applyFont="0" applyFill="0" applyBorder="0" applyAlignment="0" applyProtection="0"/>
    <xf numFmtId="166" fontId="1"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2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0"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20" fillId="0" borderId="0" applyFont="0" applyFill="0" applyBorder="0" applyAlignment="0" applyProtection="0"/>
    <xf numFmtId="166" fontId="1"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0" fillId="0" borderId="0" applyFont="0" applyFill="0" applyBorder="0" applyAlignment="0" applyProtection="0"/>
    <xf numFmtId="166" fontId="13" fillId="0" borderId="0" applyFont="0" applyFill="0" applyBorder="0" applyAlignment="0" applyProtection="0"/>
    <xf numFmtId="166" fontId="1" fillId="0" borderId="0" applyFont="0" applyFill="0" applyBorder="0" applyAlignment="0" applyProtection="0"/>
    <xf numFmtId="166" fontId="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20" fillId="0" borderId="0" applyFont="0" applyFill="0" applyBorder="0" applyAlignment="0" applyProtection="0"/>
    <xf numFmtId="166" fontId="13" fillId="0" borderId="0" applyFont="0" applyFill="0" applyBorder="0" applyAlignment="0" applyProtection="0"/>
    <xf numFmtId="171"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20"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42" fillId="0" borderId="0" applyFont="0" applyFill="0" applyBorder="0" applyAlignment="0" applyProtection="0"/>
    <xf numFmtId="166" fontId="42" fillId="0" borderId="0" applyFont="0" applyFill="0" applyBorder="0" applyAlignment="0" applyProtection="0"/>
    <xf numFmtId="166" fontId="1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3" fillId="0" borderId="0" applyFont="0" applyFill="0" applyBorder="0" applyAlignment="0" applyProtection="0"/>
    <xf numFmtId="166" fontId="20" fillId="0" borderId="0" applyFont="0" applyFill="0" applyBorder="0" applyAlignment="0" applyProtection="0"/>
    <xf numFmtId="166" fontId="20"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42" fillId="0" borderId="0" applyFont="0" applyFill="0" applyBorder="0" applyAlignment="0" applyProtection="0"/>
    <xf numFmtId="166" fontId="13" fillId="0" borderId="0" applyFont="0" applyFill="0" applyBorder="0" applyAlignment="0" applyProtection="0"/>
    <xf numFmtId="166" fontId="20"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166" fontId="42" fillId="0" borderId="0" applyFont="0" applyFill="0" applyBorder="0" applyAlignment="0" applyProtection="0"/>
    <xf numFmtId="166" fontId="42"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42" fillId="0" borderId="0" applyFont="0" applyFill="0" applyBorder="0" applyAlignment="0" applyProtection="0"/>
    <xf numFmtId="166" fontId="42" fillId="0" borderId="0" applyFont="0" applyFill="0" applyBorder="0" applyAlignment="0" applyProtection="0"/>
    <xf numFmtId="166" fontId="13" fillId="0" borderId="0" applyFont="0" applyFill="0" applyBorder="0" applyAlignment="0" applyProtection="0"/>
    <xf numFmtId="166" fontId="42" fillId="0" borderId="0" applyFont="0" applyFill="0" applyBorder="0" applyAlignment="0" applyProtection="0"/>
    <xf numFmtId="166" fontId="42"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35" fillId="0" borderId="0" applyFont="0" applyFill="0" applyBorder="0" applyAlignment="0" applyProtection="0"/>
    <xf numFmtId="166" fontId="42" fillId="0" borderId="0" applyFont="0" applyFill="0" applyBorder="0" applyAlignment="0" applyProtection="0"/>
    <xf numFmtId="166" fontId="51" fillId="0" borderId="0" applyFont="0" applyFill="0" applyBorder="0" applyAlignment="0" applyProtection="0"/>
    <xf numFmtId="0" fontId="26" fillId="11" borderId="0" applyNumberFormat="0" applyBorder="0" applyAlignment="0" applyProtection="0"/>
    <xf numFmtId="0" fontId="26" fillId="11" borderId="0" applyNumberFormat="0" applyBorder="0" applyAlignment="0" applyProtection="0"/>
    <xf numFmtId="0" fontId="52" fillId="11" borderId="0" applyNumberFormat="0" applyBorder="0" applyAlignment="0" applyProtection="0"/>
    <xf numFmtId="0" fontId="52" fillId="11" borderId="0" applyNumberFormat="0" applyBorder="0" applyAlignment="0" applyProtection="0"/>
    <xf numFmtId="0" fontId="43" fillId="0" borderId="0"/>
    <xf numFmtId="0" fontId="13" fillId="0" borderId="0"/>
    <xf numFmtId="0" fontId="13" fillId="0" borderId="0"/>
    <xf numFmtId="0" fontId="50" fillId="0" borderId="0"/>
    <xf numFmtId="0" fontId="13" fillId="0" borderId="0"/>
    <xf numFmtId="0" fontId="50" fillId="0" borderId="0"/>
    <xf numFmtId="0" fontId="50" fillId="0" borderId="0"/>
    <xf numFmtId="0" fontId="13" fillId="0" borderId="0"/>
    <xf numFmtId="0" fontId="13" fillId="0" borderId="0"/>
    <xf numFmtId="0" fontId="1" fillId="0" borderId="0"/>
    <xf numFmtId="0" fontId="13" fillId="0" borderId="0"/>
    <xf numFmtId="0" fontId="13" fillId="0" borderId="0"/>
    <xf numFmtId="0" fontId="50" fillId="0" borderId="0"/>
    <xf numFmtId="0" fontId="50" fillId="0" borderId="0"/>
    <xf numFmtId="0" fontId="5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53" fillId="0" borderId="0"/>
    <xf numFmtId="0" fontId="53" fillId="0" borderId="0"/>
    <xf numFmtId="0" fontId="13" fillId="0" borderId="0"/>
    <xf numFmtId="0" fontId="13" fillId="0" borderId="0"/>
    <xf numFmtId="0" fontId="13" fillId="0" borderId="0"/>
    <xf numFmtId="0" fontId="1" fillId="0" borderId="0"/>
    <xf numFmtId="0" fontId="1" fillId="0" borderId="0"/>
    <xf numFmtId="0" fontId="1" fillId="0" borderId="0"/>
    <xf numFmtId="0" fontId="13" fillId="0" borderId="0"/>
    <xf numFmtId="0" fontId="35" fillId="0" borderId="0"/>
    <xf numFmtId="0" fontId="13" fillId="0" borderId="0"/>
    <xf numFmtId="0" fontId="13"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1" fillId="0" borderId="0"/>
    <xf numFmtId="0" fontId="1" fillId="0" borderId="0"/>
    <xf numFmtId="0" fontId="13" fillId="0" borderId="0"/>
    <xf numFmtId="0" fontId="13" fillId="0" borderId="0"/>
    <xf numFmtId="0" fontId="35" fillId="0" borderId="0"/>
    <xf numFmtId="0" fontId="1" fillId="0" borderId="0"/>
    <xf numFmtId="0" fontId="1" fillId="0" borderId="0"/>
    <xf numFmtId="0" fontId="1" fillId="0" borderId="0"/>
    <xf numFmtId="0" fontId="50" fillId="0" borderId="0"/>
    <xf numFmtId="0" fontId="50" fillId="0" borderId="0"/>
    <xf numFmtId="0" fontId="50" fillId="0" borderId="0"/>
    <xf numFmtId="0" fontId="50" fillId="0" borderId="0"/>
    <xf numFmtId="0" fontId="1" fillId="0" borderId="0"/>
    <xf numFmtId="0" fontId="50" fillId="0" borderId="0"/>
    <xf numFmtId="0" fontId="50" fillId="0" borderId="0"/>
    <xf numFmtId="0" fontId="51" fillId="0" borderId="0"/>
    <xf numFmtId="0" fontId="5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51" fillId="0" borderId="0"/>
    <xf numFmtId="0" fontId="35" fillId="0" borderId="0"/>
    <xf numFmtId="0" fontId="50" fillId="0" borderId="0"/>
    <xf numFmtId="0" fontId="50" fillId="0" borderId="0"/>
    <xf numFmtId="0" fontId="50" fillId="0" borderId="0"/>
    <xf numFmtId="0" fontId="13" fillId="0" borderId="0"/>
    <xf numFmtId="0" fontId="51" fillId="0" borderId="0"/>
    <xf numFmtId="0" fontId="35" fillId="0" borderId="0"/>
    <xf numFmtId="0" fontId="13" fillId="0" borderId="0"/>
    <xf numFmtId="0" fontId="13" fillId="0" borderId="0"/>
    <xf numFmtId="0" fontId="35" fillId="0" borderId="0"/>
    <xf numFmtId="0" fontId="13" fillId="0" borderId="0"/>
    <xf numFmtId="0" fontId="13" fillId="0" borderId="0"/>
    <xf numFmtId="0" fontId="1"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20"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51" fillId="0" borderId="0" applyFont="0" applyFill="0" applyBorder="0" applyAlignment="0" applyProtection="0"/>
    <xf numFmtId="9" fontId="50" fillId="0" borderId="0" applyFont="0" applyFill="0" applyBorder="0" applyAlignment="0" applyProtection="0"/>
    <xf numFmtId="9" fontId="35" fillId="0" borderId="0" applyFont="0" applyFill="0" applyBorder="0" applyAlignment="0" applyProtection="0"/>
    <xf numFmtId="0" fontId="24" fillId="9" borderId="0" applyNumberFormat="0" applyBorder="0" applyAlignment="0" applyProtection="0"/>
    <xf numFmtId="0" fontId="24" fillId="9" borderId="0" applyNumberFormat="0" applyBorder="0" applyAlignment="0" applyProtection="0"/>
    <xf numFmtId="0" fontId="54" fillId="9" borderId="0" applyNumberFormat="0" applyBorder="0" applyAlignment="0" applyProtection="0"/>
    <xf numFmtId="0" fontId="54" fillId="9" borderId="0" applyNumberFormat="0" applyBorder="0" applyAlignment="0" applyProtection="0"/>
    <xf numFmtId="0" fontId="28" fillId="13" borderId="17" applyNumberFormat="0" applyAlignment="0" applyProtection="0"/>
    <xf numFmtId="0" fontId="28" fillId="13" borderId="17" applyNumberFormat="0" applyAlignment="0" applyProtection="0"/>
    <xf numFmtId="0" fontId="55" fillId="13" borderId="17" applyNumberFormat="0" applyAlignment="0" applyProtection="0"/>
    <xf numFmtId="0" fontId="55" fillId="13" borderId="17"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21" fillId="0" borderId="13" applyNumberFormat="0" applyFill="0" applyAlignment="0" applyProtection="0"/>
    <xf numFmtId="0" fontId="57" fillId="0" borderId="13" applyNumberFormat="0" applyFill="0" applyAlignment="0" applyProtection="0"/>
    <xf numFmtId="0" fontId="22" fillId="0" borderId="14" applyNumberFormat="0" applyFill="0" applyAlignment="0" applyProtection="0"/>
    <xf numFmtId="0" fontId="58" fillId="0" borderId="14" applyNumberFormat="0" applyFill="0" applyAlignment="0" applyProtection="0"/>
    <xf numFmtId="0" fontId="23" fillId="0" borderId="15" applyNumberFormat="0" applyFill="0" applyAlignment="0" applyProtection="0"/>
    <xf numFmtId="0" fontId="59" fillId="0" borderId="15" applyNumberFormat="0" applyFill="0" applyAlignment="0" applyProtection="0"/>
    <xf numFmtId="0" fontId="23" fillId="0" borderId="0" applyNumberFormat="0" applyFill="0" applyBorder="0" applyAlignment="0" applyProtection="0"/>
    <xf numFmtId="0" fontId="59" fillId="0" borderId="0" applyNumberFormat="0" applyFill="0" applyBorder="0" applyAlignment="0" applyProtection="0"/>
    <xf numFmtId="0" fontId="18" fillId="0" borderId="21" applyNumberFormat="0" applyFill="0" applyAlignment="0" applyProtection="0"/>
    <xf numFmtId="0" fontId="18" fillId="0" borderId="21" applyNumberFormat="0" applyFill="0" applyAlignment="0" applyProtection="0"/>
    <xf numFmtId="0" fontId="60" fillId="0" borderId="21" applyNumberFormat="0" applyFill="0" applyAlignment="0" applyProtection="0"/>
    <xf numFmtId="0" fontId="60" fillId="0" borderId="21" applyNumberFormat="0" applyFill="0" applyAlignment="0" applyProtection="0"/>
    <xf numFmtId="0" fontId="31" fillId="14" borderId="19" applyNumberFormat="0" applyAlignment="0" applyProtection="0"/>
    <xf numFmtId="0" fontId="31" fillId="14" borderId="19" applyNumberFormat="0" applyAlignment="0" applyProtection="0"/>
    <xf numFmtId="0" fontId="61" fillId="14" borderId="19" applyNumberFormat="0" applyAlignment="0" applyProtection="0"/>
    <xf numFmtId="0" fontId="61" fillId="14" borderId="19" applyNumberFormat="0" applyAlignment="0" applyProtection="0"/>
    <xf numFmtId="0" fontId="45" fillId="0" borderId="0">
      <alignment horizontal="left" vertical="top" wrapText="1"/>
    </xf>
  </cellStyleXfs>
  <cellXfs count="82">
    <xf numFmtId="0" fontId="0" fillId="0" borderId="0" xfId="0"/>
    <xf numFmtId="0" fontId="0" fillId="0" borderId="0" xfId="0" applyAlignment="1">
      <alignment vertical="center"/>
    </xf>
    <xf numFmtId="0" fontId="6" fillId="0" borderId="0" xfId="0" applyFont="1" applyAlignment="1">
      <alignment vertical="center"/>
    </xf>
    <xf numFmtId="0" fontId="11" fillId="3"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1" fillId="3" borderId="0" xfId="0" applyFont="1" applyFill="1" applyAlignment="1">
      <alignment horizontal="left" vertical="center" wrapText="1"/>
    </xf>
    <xf numFmtId="0" fontId="6" fillId="0" borderId="1" xfId="0" applyFont="1" applyBorder="1" applyAlignment="1">
      <alignment horizontal="left" vertical="center"/>
    </xf>
    <xf numFmtId="0" fontId="8" fillId="0" borderId="0" xfId="0" applyFont="1" applyAlignment="1">
      <alignment vertical="center"/>
    </xf>
    <xf numFmtId="0" fontId="7" fillId="6" borderId="1" xfId="0" applyFont="1" applyFill="1" applyBorder="1" applyAlignment="1">
      <alignment vertical="center" wrapText="1"/>
    </xf>
    <xf numFmtId="0" fontId="0" fillId="0" borderId="0" xfId="0" applyAlignment="1" applyProtection="1">
      <alignment horizontal="center" vertical="center"/>
      <protection locked="0"/>
    </xf>
    <xf numFmtId="168" fontId="16" fillId="0" borderId="1" xfId="13" applyNumberFormat="1" applyFont="1" applyBorder="1" applyAlignment="1">
      <alignment vertical="center"/>
    </xf>
    <xf numFmtId="0" fontId="17" fillId="0" borderId="1" xfId="0" applyFont="1" applyBorder="1" applyAlignment="1">
      <alignment horizontal="center" vertical="center"/>
    </xf>
    <xf numFmtId="168" fontId="16" fillId="0" borderId="1" xfId="0" applyNumberFormat="1" applyFont="1" applyBorder="1" applyAlignment="1">
      <alignment vertical="center"/>
    </xf>
    <xf numFmtId="0" fontId="17" fillId="0" borderId="8" xfId="0" applyFont="1" applyBorder="1" applyAlignment="1">
      <alignment vertical="center"/>
    </xf>
    <xf numFmtId="0" fontId="17" fillId="0" borderId="9" xfId="0" applyFont="1" applyBorder="1" applyAlignment="1">
      <alignment horizontal="center" vertical="center"/>
    </xf>
    <xf numFmtId="169" fontId="16" fillId="0" borderId="9" xfId="17" applyNumberFormat="1" applyFont="1" applyBorder="1" applyAlignment="1">
      <alignment vertical="center"/>
    </xf>
    <xf numFmtId="0" fontId="17" fillId="0" borderId="10" xfId="0" applyFont="1" applyBorder="1" applyAlignment="1">
      <alignment vertical="center"/>
    </xf>
    <xf numFmtId="168" fontId="17" fillId="0" borderId="11" xfId="13" applyNumberFormat="1" applyFont="1" applyBorder="1" applyAlignment="1">
      <alignment vertical="center"/>
    </xf>
    <xf numFmtId="169" fontId="17" fillId="0" borderId="12" xfId="17" applyNumberFormat="1" applyFont="1" applyBorder="1" applyAlignment="1">
      <alignment vertical="center"/>
    </xf>
    <xf numFmtId="0" fontId="0" fillId="0" borderId="0" xfId="0" applyFill="1" applyAlignment="1">
      <alignment vertical="center"/>
    </xf>
    <xf numFmtId="168" fontId="6" fillId="0" borderId="1" xfId="13" applyNumberFormat="1" applyFont="1" applyFill="1" applyBorder="1" applyAlignment="1">
      <alignment horizontal="center" vertical="center" wrapText="1"/>
    </xf>
    <xf numFmtId="168" fontId="0" fillId="0" borderId="1" xfId="13" applyNumberFormat="1" applyFont="1" applyFill="1" applyBorder="1" applyAlignment="1">
      <alignment horizontal="center" vertical="center" wrapText="1"/>
    </xf>
    <xf numFmtId="168" fontId="0" fillId="0" borderId="1" xfId="0" applyNumberFormat="1" applyFill="1" applyBorder="1" applyAlignment="1">
      <alignment horizontal="center" vertical="center" wrapText="1"/>
    </xf>
    <xf numFmtId="0" fontId="6" fillId="0" borderId="1" xfId="0" applyFont="1" applyFill="1" applyBorder="1" applyAlignment="1">
      <alignment vertical="center" wrapText="1"/>
    </xf>
    <xf numFmtId="168" fontId="0" fillId="0" borderId="0" xfId="0" applyNumberFormat="1" applyAlignment="1">
      <alignment horizontal="center" vertical="center" wrapText="1"/>
    </xf>
    <xf numFmtId="0" fontId="7" fillId="6" borderId="1" xfId="0" applyFont="1" applyFill="1" applyBorder="1" applyAlignment="1">
      <alignment horizontal="center" vertical="center" wrapText="1"/>
    </xf>
    <xf numFmtId="0" fontId="11" fillId="3" borderId="0" xfId="0" applyFont="1" applyFill="1" applyAlignment="1">
      <alignment vertical="center"/>
    </xf>
    <xf numFmtId="49" fontId="0" fillId="0" borderId="1" xfId="0" applyNumberFormat="1" applyFill="1" applyBorder="1" applyAlignment="1">
      <alignment vertical="center" wrapText="1"/>
    </xf>
    <xf numFmtId="168" fontId="62" fillId="0" borderId="0" xfId="0" applyNumberFormat="1" applyFont="1" applyFill="1" applyAlignment="1">
      <alignment vertical="center"/>
    </xf>
    <xf numFmtId="0" fontId="7" fillId="8" borderId="1" xfId="0" applyFont="1" applyFill="1" applyBorder="1" applyAlignment="1">
      <alignment horizontal="center" vertical="center" wrapText="1"/>
    </xf>
    <xf numFmtId="0" fontId="63" fillId="44" borderId="0" xfId="0" applyFont="1" applyFill="1" applyAlignment="1">
      <alignment horizontal="left" vertical="center"/>
    </xf>
    <xf numFmtId="0" fontId="64" fillId="44" borderId="0" xfId="0" applyFont="1" applyFill="1" applyAlignment="1">
      <alignment vertical="center"/>
    </xf>
    <xf numFmtId="168" fontId="0" fillId="0" borderId="1" xfId="13" applyNumberFormat="1" applyFont="1" applyFill="1" applyBorder="1" applyAlignment="1" applyProtection="1">
      <alignment horizontal="center" vertical="center" wrapText="1"/>
      <protection locked="0"/>
    </xf>
    <xf numFmtId="0" fontId="7" fillId="45" borderId="1" xfId="0" applyFont="1" applyFill="1" applyBorder="1" applyAlignment="1">
      <alignment vertical="center" wrapText="1"/>
    </xf>
    <xf numFmtId="168" fontId="7" fillId="45" borderId="1"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37" fontId="11" fillId="4" borderId="0" xfId="0" applyNumberFormat="1" applyFont="1" applyFill="1" applyAlignment="1" applyProtection="1">
      <alignment horizontal="left" vertical="center" wrapText="1"/>
    </xf>
    <xf numFmtId="37" fontId="11" fillId="4" borderId="1" xfId="0" applyNumberFormat="1" applyFont="1" applyFill="1" applyBorder="1" applyAlignment="1" applyProtection="1">
      <alignment horizontal="right" vertical="center" wrapText="1"/>
    </xf>
    <xf numFmtId="37" fontId="12" fillId="2" borderId="1" xfId="0" applyNumberFormat="1" applyFont="1" applyFill="1" applyBorder="1" applyAlignment="1" applyProtection="1">
      <alignment horizontal="left" vertical="center" wrapText="1"/>
    </xf>
    <xf numFmtId="37" fontId="12" fillId="2" borderId="1" xfId="0" applyNumberFormat="1" applyFont="1" applyFill="1" applyBorder="1" applyAlignment="1" applyProtection="1">
      <alignment horizontal="right" vertical="center" wrapText="1"/>
    </xf>
    <xf numFmtId="0" fontId="7" fillId="6" borderId="8" xfId="0" applyFont="1" applyFill="1" applyBorder="1" applyAlignment="1">
      <alignment horizontal="left" vertical="center" wrapText="1"/>
    </xf>
    <xf numFmtId="0" fontId="8" fillId="0" borderId="0" xfId="0" applyFont="1" applyAlignment="1" applyProtection="1">
      <alignment vertical="center"/>
      <protection locked="0"/>
    </xf>
    <xf numFmtId="49" fontId="8" fillId="0" borderId="2" xfId="0" applyNumberFormat="1" applyFont="1" applyFill="1" applyBorder="1" applyAlignment="1" applyProtection="1">
      <alignment horizontal="left" vertical="center"/>
      <protection locked="0"/>
    </xf>
    <xf numFmtId="0" fontId="11" fillId="3" borderId="24" xfId="0" applyFont="1" applyFill="1" applyBorder="1" applyAlignment="1">
      <alignment horizontal="center" vertical="center" wrapText="1"/>
    </xf>
    <xf numFmtId="37" fontId="11" fillId="46" borderId="25" xfId="0" applyNumberFormat="1" applyFont="1" applyFill="1" applyBorder="1" applyAlignment="1" applyProtection="1">
      <alignment vertical="center"/>
    </xf>
    <xf numFmtId="37" fontId="11" fillId="4" borderId="0" xfId="0" applyNumberFormat="1" applyFont="1" applyFill="1" applyAlignment="1" applyProtection="1">
      <alignment vertical="center"/>
    </xf>
    <xf numFmtId="37" fontId="11" fillId="4" borderId="25" xfId="0" applyNumberFormat="1" applyFont="1" applyFill="1" applyBorder="1" applyAlignment="1" applyProtection="1">
      <alignment vertical="center"/>
    </xf>
    <xf numFmtId="37" fontId="12" fillId="47" borderId="26" xfId="0" applyNumberFormat="1" applyFont="1" applyFill="1" applyBorder="1" applyAlignment="1" applyProtection="1">
      <alignment vertical="center"/>
    </xf>
    <xf numFmtId="37" fontId="12" fillId="2" borderId="4" xfId="0" applyNumberFormat="1" applyFont="1" applyFill="1" applyBorder="1" applyAlignment="1" applyProtection="1">
      <alignment vertical="center"/>
    </xf>
    <xf numFmtId="37" fontId="12" fillId="2" borderId="1" xfId="0" applyNumberFormat="1" applyFont="1" applyFill="1" applyBorder="1" applyAlignment="1" applyProtection="1">
      <alignment vertical="center"/>
    </xf>
    <xf numFmtId="37" fontId="12" fillId="2" borderId="2" xfId="0" applyNumberFormat="1" applyFont="1" applyFill="1" applyBorder="1" applyAlignment="1" applyProtection="1">
      <alignment vertical="center"/>
    </xf>
    <xf numFmtId="37" fontId="12" fillId="2" borderId="26" xfId="0" applyNumberFormat="1" applyFont="1" applyFill="1" applyBorder="1" applyAlignment="1" applyProtection="1">
      <alignment vertical="center"/>
    </xf>
    <xf numFmtId="37" fontId="12" fillId="48" borderId="26" xfId="0" applyNumberFormat="1" applyFont="1" applyFill="1" applyBorder="1" applyAlignment="1" applyProtection="1">
      <alignment vertical="center"/>
    </xf>
    <xf numFmtId="37" fontId="12" fillId="5" borderId="4" xfId="0" applyNumberFormat="1" applyFont="1" applyFill="1" applyBorder="1" applyAlignment="1" applyProtection="1">
      <alignment vertical="center"/>
    </xf>
    <xf numFmtId="37" fontId="12" fillId="5" borderId="1" xfId="0" applyNumberFormat="1" applyFont="1" applyFill="1" applyBorder="1" applyAlignment="1" applyProtection="1">
      <alignment vertical="center"/>
    </xf>
    <xf numFmtId="37" fontId="12" fillId="5" borderId="2" xfId="0" applyNumberFormat="1" applyFont="1" applyFill="1" applyBorder="1" applyAlignment="1" applyProtection="1">
      <alignment vertical="center"/>
    </xf>
    <xf numFmtId="37" fontId="12" fillId="5" borderId="26" xfId="0" applyNumberFormat="1" applyFont="1" applyFill="1" applyBorder="1" applyAlignment="1" applyProtection="1">
      <alignment vertical="center"/>
    </xf>
    <xf numFmtId="37" fontId="8" fillId="1" borderId="26" xfId="13" applyNumberFormat="1" applyFont="1" applyFill="1" applyBorder="1" applyAlignment="1" applyProtection="1">
      <alignment vertical="center"/>
      <protection locked="0"/>
    </xf>
    <xf numFmtId="37" fontId="8" fillId="0" borderId="4" xfId="13" applyNumberFormat="1" applyFont="1" applyFill="1" applyBorder="1" applyAlignment="1" applyProtection="1">
      <alignment vertical="center"/>
      <protection locked="0"/>
    </xf>
    <xf numFmtId="37" fontId="8" fillId="0" borderId="1" xfId="13" applyNumberFormat="1" applyFont="1" applyFill="1" applyBorder="1" applyAlignment="1" applyProtection="1">
      <alignment vertical="center"/>
      <protection locked="0"/>
    </xf>
    <xf numFmtId="37" fontId="8" fillId="0" borderId="2" xfId="13" applyNumberFormat="1" applyFont="1" applyFill="1" applyBorder="1" applyAlignment="1" applyProtection="1">
      <alignment vertical="center"/>
      <protection locked="0"/>
    </xf>
    <xf numFmtId="37" fontId="8" fillId="0" borderId="26" xfId="13" applyNumberFormat="1" applyFont="1" applyFill="1" applyBorder="1" applyAlignment="1" applyProtection="1">
      <alignment vertical="center"/>
      <protection locked="0"/>
    </xf>
    <xf numFmtId="37" fontId="8" fillId="0" borderId="1" xfId="0" applyNumberFormat="1" applyFont="1" applyBorder="1" applyAlignment="1" applyProtection="1">
      <alignment vertical="center"/>
      <protection locked="0"/>
    </xf>
    <xf numFmtId="37" fontId="8" fillId="0" borderId="2" xfId="0" applyNumberFormat="1" applyFont="1" applyBorder="1" applyAlignment="1" applyProtection="1">
      <alignment vertical="center"/>
      <protection locked="0"/>
    </xf>
    <xf numFmtId="37" fontId="8" fillId="0" borderId="4" xfId="0" applyNumberFormat="1" applyFont="1" applyBorder="1" applyAlignment="1" applyProtection="1">
      <alignment vertical="center"/>
      <protection locked="0"/>
    </xf>
    <xf numFmtId="37" fontId="8" fillId="1" borderId="26" xfId="0" applyNumberFormat="1" applyFont="1" applyFill="1" applyBorder="1" applyAlignment="1" applyProtection="1">
      <alignment vertical="center"/>
      <protection locked="0"/>
    </xf>
    <xf numFmtId="37" fontId="8" fillId="0" borderId="26" xfId="0" applyNumberFormat="1" applyFont="1" applyBorder="1" applyAlignment="1" applyProtection="1">
      <alignment vertical="center"/>
      <protection locked="0"/>
    </xf>
    <xf numFmtId="37" fontId="8" fillId="1" borderId="27" xfId="0" applyNumberFormat="1" applyFont="1" applyFill="1" applyBorder="1" applyAlignment="1" applyProtection="1">
      <alignment vertical="center"/>
      <protection locked="0"/>
    </xf>
    <xf numFmtId="37" fontId="8" fillId="0" borderId="27" xfId="0" applyNumberFormat="1" applyFont="1" applyBorder="1" applyAlignment="1" applyProtection="1">
      <alignment vertical="center"/>
      <protection locked="0"/>
    </xf>
    <xf numFmtId="0" fontId="6" fillId="2" borderId="2" xfId="0" applyFont="1" applyFill="1" applyBorder="1" applyAlignment="1" applyProtection="1">
      <alignment horizontal="left" vertical="center" wrapText="1"/>
    </xf>
    <xf numFmtId="0" fontId="6" fillId="2" borderId="3" xfId="0" applyFont="1" applyFill="1" applyBorder="1" applyAlignment="1" applyProtection="1">
      <alignment horizontal="left" vertical="center" wrapText="1"/>
    </xf>
    <xf numFmtId="0" fontId="7" fillId="6" borderId="2"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4" xfId="0" applyFont="1" applyFill="1" applyBorder="1" applyAlignment="1">
      <alignment horizontal="center" vertical="center" wrapText="1"/>
    </xf>
    <xf numFmtId="0" fontId="15" fillId="7" borderId="5" xfId="0" applyFont="1" applyFill="1" applyBorder="1" applyAlignment="1" applyProtection="1">
      <alignment horizontal="left" vertical="center"/>
      <protection locked="0"/>
    </xf>
    <xf numFmtId="0" fontId="15" fillId="7" borderId="6" xfId="0" applyFont="1" applyFill="1" applyBorder="1" applyAlignment="1" applyProtection="1">
      <alignment horizontal="left" vertical="center"/>
      <protection locked="0"/>
    </xf>
    <xf numFmtId="0" fontId="15" fillId="7" borderId="7" xfId="0" applyFont="1" applyFill="1" applyBorder="1" applyAlignment="1" applyProtection="1">
      <alignment horizontal="left" vertical="center"/>
      <protection locked="0"/>
    </xf>
    <xf numFmtId="0" fontId="15" fillId="43" borderId="0" xfId="0" applyFont="1" applyFill="1" applyAlignment="1">
      <alignment horizontal="center" vertical="center"/>
    </xf>
    <xf numFmtId="0" fontId="65" fillId="4" borderId="23" xfId="0" applyFont="1" applyFill="1" applyBorder="1" applyAlignment="1" applyProtection="1">
      <alignment horizontal="left" vertical="center" wrapText="1"/>
    </xf>
    <xf numFmtId="0" fontId="66" fillId="5" borderId="2" xfId="0" applyFont="1" applyFill="1" applyBorder="1" applyAlignment="1" applyProtection="1">
      <alignment horizontal="left" vertical="center" wrapText="1"/>
    </xf>
    <xf numFmtId="0" fontId="66" fillId="5" borderId="3" xfId="0" applyFont="1" applyFill="1" applyBorder="1" applyAlignment="1" applyProtection="1">
      <alignment horizontal="left" vertical="center" wrapText="1"/>
    </xf>
  </cellXfs>
  <cellStyles count="532">
    <cellStyle name="20 % - Accent1 2" xfId="38"/>
    <cellStyle name="20 % - Accent1 2 2" xfId="39"/>
    <cellStyle name="20 % - Accent1 2 3" xfId="40"/>
    <cellStyle name="20 % - Accent1 3" xfId="41"/>
    <cellStyle name="20 % - Accent2 2" xfId="42"/>
    <cellStyle name="20 % - Accent2 2 2" xfId="43"/>
    <cellStyle name="20 % - Accent2 2 3" xfId="44"/>
    <cellStyle name="20 % - Accent2 3" xfId="45"/>
    <cellStyle name="20 % - Accent3 2" xfId="46"/>
    <cellStyle name="20 % - Accent3 2 2" xfId="47"/>
    <cellStyle name="20 % - Accent3 2 3" xfId="48"/>
    <cellStyle name="20 % - Accent3 3" xfId="49"/>
    <cellStyle name="20 % - Accent4 2" xfId="50"/>
    <cellStyle name="20 % - Accent4 2 2" xfId="51"/>
    <cellStyle name="20 % - Accent4 2 3" xfId="52"/>
    <cellStyle name="20 % - Accent4 3" xfId="53"/>
    <cellStyle name="20 % - Accent5 2" xfId="54"/>
    <cellStyle name="20 % - Accent5 2 2" xfId="55"/>
    <cellStyle name="20 % - Accent5 2 3" xfId="56"/>
    <cellStyle name="20 % - Accent5 3" xfId="57"/>
    <cellStyle name="20 % - Accent6 2" xfId="58"/>
    <cellStyle name="20 % - Accent6 2 2" xfId="59"/>
    <cellStyle name="20 % - Accent6 2 3" xfId="60"/>
    <cellStyle name="20 % - Accent6 3" xfId="61"/>
    <cellStyle name="40 % - Accent1 2" xfId="62"/>
    <cellStyle name="40 % - Accent1 2 2" xfId="63"/>
    <cellStyle name="40 % - Accent1 2 3" xfId="64"/>
    <cellStyle name="40 % - Accent1 3" xfId="65"/>
    <cellStyle name="40 % - Accent2 2" xfId="66"/>
    <cellStyle name="40 % - Accent2 2 2" xfId="67"/>
    <cellStyle name="40 % - Accent2 2 3" xfId="68"/>
    <cellStyle name="40 % - Accent2 3" xfId="69"/>
    <cellStyle name="40 % - Accent3 2" xfId="70"/>
    <cellStyle name="40 % - Accent3 2 2" xfId="71"/>
    <cellStyle name="40 % - Accent3 2 3" xfId="72"/>
    <cellStyle name="40 % - Accent3 3" xfId="73"/>
    <cellStyle name="40 % - Accent4 2" xfId="74"/>
    <cellStyle name="40 % - Accent4 2 2" xfId="75"/>
    <cellStyle name="40 % - Accent4 2 3" xfId="76"/>
    <cellStyle name="40 % - Accent4 3" xfId="77"/>
    <cellStyle name="40 % - Accent5 2" xfId="78"/>
    <cellStyle name="40 % - Accent5 2 2" xfId="79"/>
    <cellStyle name="40 % - Accent5 2 3" xfId="80"/>
    <cellStyle name="40 % - Accent5 3" xfId="81"/>
    <cellStyle name="40 % - Accent6 2" xfId="82"/>
    <cellStyle name="40 % - Accent6 2 2" xfId="83"/>
    <cellStyle name="40 % - Accent6 2 3" xfId="84"/>
    <cellStyle name="40 % - Accent6 3" xfId="85"/>
    <cellStyle name="60 % - Accent1 2" xfId="86"/>
    <cellStyle name="60 % - Accent1 2 2" xfId="87"/>
    <cellStyle name="60 % - Accent1 2 3" xfId="88"/>
    <cellStyle name="60 % - Accent1 3" xfId="89"/>
    <cellStyle name="60 % - Accent2 2" xfId="90"/>
    <cellStyle name="60 % - Accent2 2 2" xfId="91"/>
    <cellStyle name="60 % - Accent2 2 3" xfId="92"/>
    <cellStyle name="60 % - Accent2 3" xfId="93"/>
    <cellStyle name="60 % - Accent3 2" xfId="94"/>
    <cellStyle name="60 % - Accent3 2 2" xfId="95"/>
    <cellStyle name="60 % - Accent3 2 3" xfId="96"/>
    <cellStyle name="60 % - Accent3 3" xfId="97"/>
    <cellStyle name="60 % - Accent4 2" xfId="98"/>
    <cellStyle name="60 % - Accent4 2 2" xfId="99"/>
    <cellStyle name="60 % - Accent4 2 3" xfId="100"/>
    <cellStyle name="60 % - Accent4 3" xfId="101"/>
    <cellStyle name="60 % - Accent5 2" xfId="102"/>
    <cellStyle name="60 % - Accent5 2 2" xfId="103"/>
    <cellStyle name="60 % - Accent5 2 3" xfId="104"/>
    <cellStyle name="60 % - Accent5 3" xfId="105"/>
    <cellStyle name="60 % - Accent6 2" xfId="106"/>
    <cellStyle name="60 % - Accent6 2 2" xfId="107"/>
    <cellStyle name="60 % - Accent6 2 3" xfId="108"/>
    <cellStyle name="60 % - Accent6 3" xfId="109"/>
    <cellStyle name="Accent1 2" xfId="110"/>
    <cellStyle name="Accent1 2 2" xfId="111"/>
    <cellStyle name="Accent1 2 3" xfId="112"/>
    <cellStyle name="Accent1 3" xfId="113"/>
    <cellStyle name="Accent2 2" xfId="114"/>
    <cellStyle name="Accent2 2 2" xfId="115"/>
    <cellStyle name="Accent2 2 3" xfId="116"/>
    <cellStyle name="Accent2 3" xfId="117"/>
    <cellStyle name="Accent3 2" xfId="118"/>
    <cellStyle name="Accent3 2 2" xfId="119"/>
    <cellStyle name="Accent3 2 3" xfId="120"/>
    <cellStyle name="Accent3 3" xfId="121"/>
    <cellStyle name="Accent4 2" xfId="122"/>
    <cellStyle name="Accent4 2 2" xfId="123"/>
    <cellStyle name="Accent4 2 3" xfId="124"/>
    <cellStyle name="Accent4 3" xfId="125"/>
    <cellStyle name="Accent5 2" xfId="126"/>
    <cellStyle name="Accent5 2 2" xfId="127"/>
    <cellStyle name="Accent5 2 3" xfId="128"/>
    <cellStyle name="Accent5 3" xfId="129"/>
    <cellStyle name="Accent6 2" xfId="130"/>
    <cellStyle name="Accent6 2 2" xfId="131"/>
    <cellStyle name="Accent6 2 3" xfId="132"/>
    <cellStyle name="Accent6 3" xfId="133"/>
    <cellStyle name="Avertissement 2" xfId="134"/>
    <cellStyle name="Avertissement 2 2" xfId="135"/>
    <cellStyle name="Avertissement 2 3" xfId="136"/>
    <cellStyle name="Avertissement 3" xfId="137"/>
    <cellStyle name="Calcul 2" xfId="138"/>
    <cellStyle name="Calcul 2 2" xfId="139"/>
    <cellStyle name="Calcul 2 3" xfId="140"/>
    <cellStyle name="Calcul 3" xfId="141"/>
    <cellStyle name="Cellule liée 2" xfId="142"/>
    <cellStyle name="Cellule liée 2 2" xfId="143"/>
    <cellStyle name="Cellule liée 2 3" xfId="144"/>
    <cellStyle name="Cellule liée 3" xfId="145"/>
    <cellStyle name="clsAltData" xfId="146"/>
    <cellStyle name="clsColumnHeader" xfId="147"/>
    <cellStyle name="clsData" xfId="148"/>
    <cellStyle name="clsDefault" xfId="149"/>
    <cellStyle name="clsRowHeader" xfId="150"/>
    <cellStyle name="Comma" xfId="13" builtinId="3"/>
    <cellStyle name="Commentaire 2" xfId="151"/>
    <cellStyle name="Commentaire 2 2" xfId="152"/>
    <cellStyle name="Commentaire 2 3" xfId="153"/>
    <cellStyle name="Commentaire 2 3 2" xfId="154"/>
    <cellStyle name="Commentaire 2 3 2 2" xfId="155"/>
    <cellStyle name="Commentaire 2 3 3" xfId="156"/>
    <cellStyle name="Commentaire 2 4" xfId="157"/>
    <cellStyle name="Commentaire 2 5" xfId="158"/>
    <cellStyle name="Commentaire 2 6" xfId="159"/>
    <cellStyle name="Commentaire 3" xfId="160"/>
    <cellStyle name="Commentaire 3 2" xfId="161"/>
    <cellStyle name="Commentaire 3 3" xfId="162"/>
    <cellStyle name="Commentaire 3 4" xfId="163"/>
    <cellStyle name="Commentaire 4" xfId="164"/>
    <cellStyle name="Commentaire 4 2" xfId="165"/>
    <cellStyle name="Commentaire 5" xfId="166"/>
    <cellStyle name="Commentaire 5 2" xfId="167"/>
    <cellStyle name="Commentaire 6" xfId="168"/>
    <cellStyle name="contour" xfId="169"/>
    <cellStyle name="Entrée 2" xfId="170"/>
    <cellStyle name="Entrée 2 2" xfId="171"/>
    <cellStyle name="Entrée 2 3" xfId="172"/>
    <cellStyle name="Entrée 3" xfId="173"/>
    <cellStyle name="Euro" xfId="174"/>
    <cellStyle name="Euro 2" xfId="175"/>
    <cellStyle name="Euro 2 2" xfId="176"/>
    <cellStyle name="Euro 2 3" xfId="177"/>
    <cellStyle name="Euro 2 4" xfId="178"/>
    <cellStyle name="Euro 2 5" xfId="179"/>
    <cellStyle name="Euro 2 6" xfId="180"/>
    <cellStyle name="Euro 3" xfId="181"/>
    <cellStyle name="Euro 3 2" xfId="182"/>
    <cellStyle name="Euro 4" xfId="183"/>
    <cellStyle name="Euro 5" xfId="184"/>
    <cellStyle name="Euro 6" xfId="18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Geneva" xfId="186"/>
    <cellStyle name="gras et souligné" xfId="187"/>
    <cellStyle name="gras et trame moyenne" xfId="188"/>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Insatisfaisant 2" xfId="189"/>
    <cellStyle name="Insatisfaisant 2 2" xfId="190"/>
    <cellStyle name="Insatisfaisant 2 3" xfId="191"/>
    <cellStyle name="Insatisfaisant 3" xfId="192"/>
    <cellStyle name="jclaude" xfId="193"/>
    <cellStyle name="Lien hypertexte 2" xfId="20"/>
    <cellStyle name="Milliers 10" xfId="24"/>
    <cellStyle name="Milliers 11" xfId="194"/>
    <cellStyle name="Milliers 12" xfId="27"/>
    <cellStyle name="Milliers 13" xfId="195"/>
    <cellStyle name="Milliers 16" xfId="196"/>
    <cellStyle name="Milliers 2" xfId="35"/>
    <cellStyle name="Milliers 2 10" xfId="197"/>
    <cellStyle name="Milliers 2 11" xfId="198"/>
    <cellStyle name="Milliers 2 12" xfId="199"/>
    <cellStyle name="Milliers 2 13" xfId="200"/>
    <cellStyle name="Milliers 2 14" xfId="201"/>
    <cellStyle name="Milliers 2 15" xfId="202"/>
    <cellStyle name="Milliers 2 15 2" xfId="203"/>
    <cellStyle name="Milliers 2 15 2 2" xfId="204"/>
    <cellStyle name="Milliers 2 15 2 3" xfId="205"/>
    <cellStyle name="Milliers 2 15 3" xfId="206"/>
    <cellStyle name="Milliers 2 16" xfId="207"/>
    <cellStyle name="Milliers 2 17" xfId="208"/>
    <cellStyle name="Milliers 2 18" xfId="209"/>
    <cellStyle name="Milliers 2 19" xfId="210"/>
    <cellStyle name="Milliers 2 2" xfId="211"/>
    <cellStyle name="Milliers 2 2 10" xfId="212"/>
    <cellStyle name="Milliers 2 2 11" xfId="213"/>
    <cellStyle name="Milliers 2 2 12" xfId="214"/>
    <cellStyle name="Milliers 2 2 2" xfId="215"/>
    <cellStyle name="Milliers 2 2 2 2" xfId="216"/>
    <cellStyle name="Milliers 2 2 2 3" xfId="217"/>
    <cellStyle name="Milliers 2 2 2 4" xfId="218"/>
    <cellStyle name="Milliers 2 2 2 4 2" xfId="219"/>
    <cellStyle name="Milliers 2 2 2 4 3" xfId="220"/>
    <cellStyle name="Milliers 2 2 2 5" xfId="221"/>
    <cellStyle name="Milliers 2 2 2 6" xfId="222"/>
    <cellStyle name="Milliers 2 2 2 7" xfId="223"/>
    <cellStyle name="Milliers 2 2 2 8" xfId="224"/>
    <cellStyle name="Milliers 2 2 2 9" xfId="225"/>
    <cellStyle name="Milliers 2 2 3" xfId="226"/>
    <cellStyle name="Milliers 2 2 3 2" xfId="227"/>
    <cellStyle name="Milliers 2 2 3 3" xfId="228"/>
    <cellStyle name="Milliers 2 2 3 4" xfId="229"/>
    <cellStyle name="Milliers 2 2 4" xfId="230"/>
    <cellStyle name="Milliers 2 2 5" xfId="231"/>
    <cellStyle name="Milliers 2 2 6" xfId="232"/>
    <cellStyle name="Milliers 2 2 7" xfId="233"/>
    <cellStyle name="Milliers 2 2 7 2" xfId="234"/>
    <cellStyle name="Milliers 2 2 7 3" xfId="235"/>
    <cellStyle name="Milliers 2 2 8" xfId="236"/>
    <cellStyle name="Milliers 2 2 9" xfId="237"/>
    <cellStyle name="Milliers 2 20" xfId="238"/>
    <cellStyle name="Milliers 2 21" xfId="239"/>
    <cellStyle name="Milliers 2 22" xfId="240"/>
    <cellStyle name="Milliers 2 3" xfId="241"/>
    <cellStyle name="Milliers 2 3 2" xfId="242"/>
    <cellStyle name="Milliers 2 3 3" xfId="243"/>
    <cellStyle name="Milliers 2 3 3 2" xfId="244"/>
    <cellStyle name="Milliers 2 3 3 3" xfId="245"/>
    <cellStyle name="Milliers 2 3 4" xfId="246"/>
    <cellStyle name="Milliers 2 4" xfId="247"/>
    <cellStyle name="Milliers 2 4 2" xfId="248"/>
    <cellStyle name="Milliers 2 4 3" xfId="249"/>
    <cellStyle name="Milliers 2 4 4" xfId="250"/>
    <cellStyle name="Milliers 2 4 5" xfId="251"/>
    <cellStyle name="Milliers 2 5" xfId="252"/>
    <cellStyle name="Milliers 2 5 2" xfId="253"/>
    <cellStyle name="Milliers 2 5 3" xfId="254"/>
    <cellStyle name="Milliers 2 6" xfId="255"/>
    <cellStyle name="Milliers 2 7" xfId="256"/>
    <cellStyle name="Milliers 2 8" xfId="257"/>
    <cellStyle name="Milliers 2 9" xfId="258"/>
    <cellStyle name="Milliers 3" xfId="259"/>
    <cellStyle name="Milliers 3 2" xfId="260"/>
    <cellStyle name="Milliers 3 2 2" xfId="261"/>
    <cellStyle name="Milliers 3 2 3" xfId="262"/>
    <cellStyle name="Milliers 3 2 4" xfId="263"/>
    <cellStyle name="Milliers 3 2 4 2" xfId="264"/>
    <cellStyle name="Milliers 3 2 4 3" xfId="265"/>
    <cellStyle name="Milliers 3 3" xfId="266"/>
    <cellStyle name="Milliers 3 4" xfId="267"/>
    <cellStyle name="Milliers 3 4 2" xfId="268"/>
    <cellStyle name="Milliers 3 4 3" xfId="269"/>
    <cellStyle name="Milliers 3 4 4" xfId="270"/>
    <cellStyle name="Milliers 3 5" xfId="271"/>
    <cellStyle name="Milliers 3 5 2" xfId="272"/>
    <cellStyle name="Milliers 3 5 3" xfId="273"/>
    <cellStyle name="Milliers 3 6" xfId="274"/>
    <cellStyle name="Milliers 3 7" xfId="275"/>
    <cellStyle name="Milliers 3 8" xfId="276"/>
    <cellStyle name="Milliers 3 9" xfId="277"/>
    <cellStyle name="Milliers 4" xfId="278"/>
    <cellStyle name="Milliers 4 2" xfId="279"/>
    <cellStyle name="Milliers 5" xfId="280"/>
    <cellStyle name="Milliers 5 2" xfId="281"/>
    <cellStyle name="Milliers 5 3" xfId="282"/>
    <cellStyle name="Milliers 5 3 2" xfId="283"/>
    <cellStyle name="Milliers 5 3 3" xfId="284"/>
    <cellStyle name="Milliers 6" xfId="285"/>
    <cellStyle name="Milliers 6 2" xfId="286"/>
    <cellStyle name="Milliers 7" xfId="287"/>
    <cellStyle name="Milliers 8" xfId="288"/>
    <cellStyle name="Milliers 8 2" xfId="289"/>
    <cellStyle name="Milliers 8 3" xfId="290"/>
    <cellStyle name="Milliers 8 3 2" xfId="291"/>
    <cellStyle name="Milliers 8 3 3" xfId="292"/>
    <cellStyle name="Milliers 8 4" xfId="293"/>
    <cellStyle name="Milliers 8 5" xfId="294"/>
    <cellStyle name="Milliers 9" xfId="295"/>
    <cellStyle name="Monétaire 2" xfId="37"/>
    <cellStyle name="Neutre 2" xfId="296"/>
    <cellStyle name="Neutre 2 2" xfId="297"/>
    <cellStyle name="Neutre 2 3" xfId="298"/>
    <cellStyle name="Neutre 3" xfId="299"/>
    <cellStyle name="Non défini" xfId="300"/>
    <cellStyle name="Normal" xfId="0" builtinId="0"/>
    <cellStyle name="Normal 10" xfId="301"/>
    <cellStyle name="Normal 11" xfId="302"/>
    <cellStyle name="Normal 12" xfId="303"/>
    <cellStyle name="Normal 12 2" xfId="304"/>
    <cellStyle name="Normal 12 3" xfId="305"/>
    <cellStyle name="Normal 12 4" xfId="306"/>
    <cellStyle name="Normal 13" xfId="307"/>
    <cellStyle name="Normal 14" xfId="308"/>
    <cellStyle name="Normal 14 3" xfId="309"/>
    <cellStyle name="Normal 15" xfId="310"/>
    <cellStyle name="Normal 15 2" xfId="311"/>
    <cellStyle name="Normal 15 3" xfId="312"/>
    <cellStyle name="Normal 15 3 2" xfId="313"/>
    <cellStyle name="Normal 15 3 3" xfId="314"/>
    <cellStyle name="Normal 16" xfId="315"/>
    <cellStyle name="Normal 17" xfId="316"/>
    <cellStyle name="Normal 18" xfId="317"/>
    <cellStyle name="Normal 19" xfId="318"/>
    <cellStyle name="Normal 2" xfId="18"/>
    <cellStyle name="Normal 2 10" xfId="16"/>
    <cellStyle name="Normal 2 11" xfId="319"/>
    <cellStyle name="Normal 2 12" xfId="320"/>
    <cellStyle name="Normal 2 13" xfId="321"/>
    <cellStyle name="Normal 2 14" xfId="322"/>
    <cellStyle name="Normal 2 15" xfId="323"/>
    <cellStyle name="Normal 2 16" xfId="324"/>
    <cellStyle name="Normal 2 17" xfId="325"/>
    <cellStyle name="Normal 2 17 2" xfId="326"/>
    <cellStyle name="Normal 2 17 3" xfId="327"/>
    <cellStyle name="Normal 2 17 4" xfId="328"/>
    <cellStyle name="Normal 2 18" xfId="329"/>
    <cellStyle name="Normal 2 19" xfId="330"/>
    <cellStyle name="Normal 2 2" xfId="331"/>
    <cellStyle name="Normal 2 2 2" xfId="332"/>
    <cellStyle name="Normal 2 20" xfId="333"/>
    <cellStyle name="Normal 2 21" xfId="334"/>
    <cellStyle name="Normal 2 21 2" xfId="335"/>
    <cellStyle name="Normal 2 22" xfId="336"/>
    <cellStyle name="Normal 2 23" xfId="30"/>
    <cellStyle name="Normal 2 3" xfId="337"/>
    <cellStyle name="Normal 2 3 2" xfId="22"/>
    <cellStyle name="Normal 2 3 2 2" xfId="33"/>
    <cellStyle name="Normal 2 3 3" xfId="14"/>
    <cellStyle name="Normal 2 3 3 2" xfId="338"/>
    <cellStyle name="Normal 2 3 3 3" xfId="339"/>
    <cellStyle name="Normal 2 3 4" xfId="340"/>
    <cellStyle name="Normal 2 3 5" xfId="341"/>
    <cellStyle name="Normal 2 4" xfId="342"/>
    <cellStyle name="Normal 2 4 2" xfId="343"/>
    <cellStyle name="Normal 2 4 3" xfId="344"/>
    <cellStyle name="Normal 2 4 3 2" xfId="345"/>
    <cellStyle name="Normal 2 4 3 3" xfId="346"/>
    <cellStyle name="Normal 2 4 4" xfId="347"/>
    <cellStyle name="Normal 2 4 5" xfId="348"/>
    <cellStyle name="Normal 2 5" xfId="349"/>
    <cellStyle name="Normal 2 5 2" xfId="350"/>
    <cellStyle name="Normal 2 5 3" xfId="351"/>
    <cellStyle name="Normal 2 5 3 2" xfId="352"/>
    <cellStyle name="Normal 2 5 3 3" xfId="353"/>
    <cellStyle name="Normal 2 6" xfId="354"/>
    <cellStyle name="Normal 2 7" xfId="355"/>
    <cellStyle name="Normal 2 8" xfId="356"/>
    <cellStyle name="Normal 2 9" xfId="357"/>
    <cellStyle name="Normal 2_Tableau II-1" xfId="358"/>
    <cellStyle name="Normal 20" xfId="359"/>
    <cellStyle name="Normal 21" xfId="360"/>
    <cellStyle name="Normal 22" xfId="361"/>
    <cellStyle name="Normal 23" xfId="362"/>
    <cellStyle name="Normal 24" xfId="363"/>
    <cellStyle name="Normal 25" xfId="364"/>
    <cellStyle name="Normal 26" xfId="365"/>
    <cellStyle name="Normal 27" xfId="366"/>
    <cellStyle name="Normal 28" xfId="367"/>
    <cellStyle name="Normal 29" xfId="368"/>
    <cellStyle name="Normal 3" xfId="19"/>
    <cellStyle name="Normal 3 2" xfId="15"/>
    <cellStyle name="Normal 3 2 2" xfId="28"/>
    <cellStyle name="Normal 3 3" xfId="369"/>
    <cellStyle name="Normal 3 3 10" xfId="370"/>
    <cellStyle name="Normal 3 3 10 2" xfId="371"/>
    <cellStyle name="Normal 3 3 11" xfId="372"/>
    <cellStyle name="Normal 3 3 2" xfId="373"/>
    <cellStyle name="Normal 3 3 3" xfId="374"/>
    <cellStyle name="Normal 3 3 4" xfId="375"/>
    <cellStyle name="Normal 3 3 4 2" xfId="376"/>
    <cellStyle name="Normal 3 3 4 3" xfId="377"/>
    <cellStyle name="Normal 3 3 4 4" xfId="378"/>
    <cellStyle name="Normal 3 3 4 4 2" xfId="379"/>
    <cellStyle name="Normal 3 3 4 4 2 2" xfId="380"/>
    <cellStyle name="Normal 3 3 4 4 2 3" xfId="381"/>
    <cellStyle name="Normal 3 3 4 4 2 4" xfId="382"/>
    <cellStyle name="Normal 3 3 4 4 3" xfId="383"/>
    <cellStyle name="Normal 3 3 4 4 4" xfId="384"/>
    <cellStyle name="Normal 3 3 4 4 5" xfId="385"/>
    <cellStyle name="Normal 3 3 4 4 5 2" xfId="386"/>
    <cellStyle name="Normal 3 3 4 4 6" xfId="387"/>
    <cellStyle name="Normal 3 3 5" xfId="388"/>
    <cellStyle name="Normal 3 3 5 2" xfId="389"/>
    <cellStyle name="Normal 3 3 5 2 2" xfId="390"/>
    <cellStyle name="Normal 3 3 5 2 2 2" xfId="391"/>
    <cellStyle name="Normal 3 3 5 2 2 3" xfId="392"/>
    <cellStyle name="Normal 3 3 5 2 2 4" xfId="393"/>
    <cellStyle name="Normal 3 3 5 2 3" xfId="394"/>
    <cellStyle name="Normal 3 3 5 2 4" xfId="395"/>
    <cellStyle name="Normal 3 3 5 2 5" xfId="396"/>
    <cellStyle name="Normal 3 3 5 2 5 2" xfId="397"/>
    <cellStyle name="Normal 3 3 5 2 6" xfId="398"/>
    <cellStyle name="Normal 3 3 6" xfId="399"/>
    <cellStyle name="Normal 3 3 6 2" xfId="400"/>
    <cellStyle name="Normal 3 3 6 2 2" xfId="401"/>
    <cellStyle name="Normal 3 3 6 2 3" xfId="402"/>
    <cellStyle name="Normal 3 3 6 2 4" xfId="403"/>
    <cellStyle name="Normal 3 3 6 3" xfId="404"/>
    <cellStyle name="Normal 3 3 6 4" xfId="405"/>
    <cellStyle name="Normal 3 3 6 5" xfId="406"/>
    <cellStyle name="Normal 3 3 6 5 2" xfId="407"/>
    <cellStyle name="Normal 3 3 6 6" xfId="408"/>
    <cellStyle name="Normal 3 3 7" xfId="409"/>
    <cellStyle name="Normal 3 3 7 2" xfId="410"/>
    <cellStyle name="Normal 3 3 7 3" xfId="411"/>
    <cellStyle name="Normal 3 3 7 4" xfId="412"/>
    <cellStyle name="Normal 3 3 8" xfId="413"/>
    <cellStyle name="Normal 3 3 9" xfId="414"/>
    <cellStyle name="Normal 3 4" xfId="23"/>
    <cellStyle name="Normal 3 4 2" xfId="415"/>
    <cellStyle name="Normal 3 4 2 2" xfId="416"/>
    <cellStyle name="Normal 3 4 3" xfId="417"/>
    <cellStyle name="Normal 3 4 4" xfId="34"/>
    <cellStyle name="Normal 3 5" xfId="418"/>
    <cellStyle name="Normal 3 6" xfId="419"/>
    <cellStyle name="Normal 3 7" xfId="420"/>
    <cellStyle name="Normal 3 8" xfId="31"/>
    <cellStyle name="Normal 30" xfId="421"/>
    <cellStyle name="Normal 30 2" xfId="422"/>
    <cellStyle name="Normal 30 3" xfId="423"/>
    <cellStyle name="Normal 31" xfId="424"/>
    <cellStyle name="Normal 31 2" xfId="425"/>
    <cellStyle name="Normal 31 3" xfId="426"/>
    <cellStyle name="Normal 32" xfId="427"/>
    <cellStyle name="Normal 32 2" xfId="428"/>
    <cellStyle name="Normal 32 3" xfId="429"/>
    <cellStyle name="Normal 32 4" xfId="430"/>
    <cellStyle name="Normal 33" xfId="431"/>
    <cellStyle name="Normal 33 2" xfId="432"/>
    <cellStyle name="Normal 34" xfId="25"/>
    <cellStyle name="Normal 34 2" xfId="433"/>
    <cellStyle name="Normal 34 2 2" xfId="434"/>
    <cellStyle name="Normal 34 3" xfId="435"/>
    <cellStyle name="Normal 34 3 2" xfId="436"/>
    <cellStyle name="Normal 35" xfId="437"/>
    <cellStyle name="Normal 35 2" xfId="438"/>
    <cellStyle name="Normal 36" xfId="439"/>
    <cellStyle name="Normal 37" xfId="440"/>
    <cellStyle name="Normal 38" xfId="26"/>
    <cellStyle name="Normal 39" xfId="32"/>
    <cellStyle name="Normal 4" xfId="21"/>
    <cellStyle name="Normal 4 2" xfId="441"/>
    <cellStyle name="Normal 4 3" xfId="442"/>
    <cellStyle name="Normal 45" xfId="443"/>
    <cellStyle name="Normal 46 3" xfId="444"/>
    <cellStyle name="Normal 5" xfId="445"/>
    <cellStyle name="Normal 5 2" xfId="446"/>
    <cellStyle name="Normal 5 3" xfId="447"/>
    <cellStyle name="Normal 5 3 2" xfId="448"/>
    <cellStyle name="Normal 5 3 3" xfId="449"/>
    <cellStyle name="Normal 5 4" xfId="450"/>
    <cellStyle name="Normal 6" xfId="451"/>
    <cellStyle name="Normal 6 2" xfId="452"/>
    <cellStyle name="Normal 6 2 2" xfId="453"/>
    <cellStyle name="Normal 6 2 3" xfId="454"/>
    <cellStyle name="Normal 6 3" xfId="455"/>
    <cellStyle name="Normal 6 4" xfId="456"/>
    <cellStyle name="Normal 6 4 2" xfId="457"/>
    <cellStyle name="Normal 7" xfId="458"/>
    <cellStyle name="Normal 7 2" xfId="459"/>
    <cellStyle name="Normal 7 3" xfId="460"/>
    <cellStyle name="Normal 8" xfId="461"/>
    <cellStyle name="Normal 9" xfId="462"/>
    <cellStyle name="Normal 9 3" xfId="463"/>
    <cellStyle name="Percent" xfId="17" builtinId="5"/>
    <cellStyle name="Pourcentage 10" xfId="29"/>
    <cellStyle name="Pourcentage 2" xfId="36"/>
    <cellStyle name="Pourcentage 2 10" xfId="464"/>
    <cellStyle name="Pourcentage 2 11" xfId="465"/>
    <cellStyle name="Pourcentage 2 12" xfId="466"/>
    <cellStyle name="Pourcentage 2 2" xfId="467"/>
    <cellStyle name="Pourcentage 2 2 2" xfId="468"/>
    <cellStyle name="Pourcentage 2 2 2 2" xfId="469"/>
    <cellStyle name="Pourcentage 2 2 3" xfId="470"/>
    <cellStyle name="Pourcentage 2 2 4" xfId="471"/>
    <cellStyle name="Pourcentage 2 2 5" xfId="472"/>
    <cellStyle name="Pourcentage 2 2 6" xfId="473"/>
    <cellStyle name="Pourcentage 2 3" xfId="474"/>
    <cellStyle name="Pourcentage 2 4" xfId="475"/>
    <cellStyle name="Pourcentage 2 5" xfId="476"/>
    <cellStyle name="Pourcentage 2 6" xfId="477"/>
    <cellStyle name="Pourcentage 2 7" xfId="478"/>
    <cellStyle name="Pourcentage 2 8" xfId="479"/>
    <cellStyle name="Pourcentage 2 9" xfId="480"/>
    <cellStyle name="Pourcentage 3" xfId="481"/>
    <cellStyle name="Pourcentage 3 2" xfId="482"/>
    <cellStyle name="Pourcentage 3 2 2" xfId="483"/>
    <cellStyle name="Pourcentage 3 3" xfId="484"/>
    <cellStyle name="Pourcentage 3 4" xfId="485"/>
    <cellStyle name="Pourcentage 3 5" xfId="486"/>
    <cellStyle name="Pourcentage 4" xfId="487"/>
    <cellStyle name="Pourcentage 4 2" xfId="488"/>
    <cellStyle name="Pourcentage 4 3" xfId="489"/>
    <cellStyle name="Pourcentage 4 4" xfId="490"/>
    <cellStyle name="Pourcentage 5" xfId="491"/>
    <cellStyle name="Pourcentage 5 2" xfId="492"/>
    <cellStyle name="Pourcentage 5 3" xfId="493"/>
    <cellStyle name="Pourcentage 6" xfId="494"/>
    <cellStyle name="Pourcentage 6 2" xfId="495"/>
    <cellStyle name="Pourcentage 6 3" xfId="496"/>
    <cellStyle name="Pourcentage 7" xfId="497"/>
    <cellStyle name="Pourcentage 7 2" xfId="498"/>
    <cellStyle name="Pourcentage 7 3" xfId="499"/>
    <cellStyle name="Pourcentage 8" xfId="500"/>
    <cellStyle name="Pourcentage 8 2" xfId="501"/>
    <cellStyle name="Pourcentage 9" xfId="502"/>
    <cellStyle name="Satisfaisant 2" xfId="503"/>
    <cellStyle name="Satisfaisant 2 2" xfId="504"/>
    <cellStyle name="Satisfaisant 2 3" xfId="505"/>
    <cellStyle name="Satisfaisant 3" xfId="506"/>
    <cellStyle name="Sortie 2" xfId="507"/>
    <cellStyle name="Sortie 2 2" xfId="508"/>
    <cellStyle name="Sortie 2 3" xfId="509"/>
    <cellStyle name="Sortie 3" xfId="510"/>
    <cellStyle name="Texte explicatif 2" xfId="511"/>
    <cellStyle name="Texte explicatif 2 2" xfId="512"/>
    <cellStyle name="Texte explicatif 2 3" xfId="513"/>
    <cellStyle name="Texte explicatif 3" xfId="514"/>
    <cellStyle name="Titre 1 2" xfId="515"/>
    <cellStyle name="Titre 1 3" xfId="516"/>
    <cellStyle name="Titre 2 2" xfId="517"/>
    <cellStyle name="Titre 2 3" xfId="518"/>
    <cellStyle name="Titre 3 2" xfId="519"/>
    <cellStyle name="Titre 3 3" xfId="520"/>
    <cellStyle name="Titre 4 2" xfId="521"/>
    <cellStyle name="Titre 4 3" xfId="522"/>
    <cellStyle name="Total 2" xfId="523"/>
    <cellStyle name="Total 2 2" xfId="524"/>
    <cellStyle name="Total 2 3" xfId="525"/>
    <cellStyle name="Total 3" xfId="526"/>
    <cellStyle name="Vérification 2" xfId="527"/>
    <cellStyle name="Vérification 2 2" xfId="528"/>
    <cellStyle name="Vérification 2 3" xfId="529"/>
    <cellStyle name="Vérification 3" xfId="530"/>
    <cellStyle name="Wraped" xfId="531"/>
  </cellStyles>
  <dxfs count="23">
    <dxf>
      <fill>
        <patternFill>
          <bgColor rgb="FFFFFF00"/>
        </patternFill>
      </fill>
    </dxf>
    <dxf>
      <font>
        <b/>
        <i val="0"/>
        <color theme="0"/>
      </font>
      <fill>
        <patternFill>
          <bgColor theme="3" tint="0.39994506668294322"/>
        </patternFill>
      </fill>
    </dxf>
    <dxf>
      <font>
        <b/>
        <i val="0"/>
      </font>
      <fill>
        <patternFill>
          <bgColor theme="3" tint="0.79998168889431442"/>
        </patternFill>
      </fill>
    </dxf>
    <dxf>
      <font>
        <b/>
        <i val="0"/>
        <color theme="0"/>
      </font>
      <fill>
        <patternFill>
          <bgColor theme="3" tint="0.39994506668294322"/>
        </patternFill>
      </fill>
    </dxf>
    <dxf>
      <font>
        <b/>
        <i val="0"/>
      </font>
      <fill>
        <patternFill>
          <bgColor theme="3" tint="0.79998168889431442"/>
        </patternFill>
      </fill>
    </dxf>
    <dxf>
      <font>
        <b/>
        <i val="0"/>
        <color theme="0"/>
      </font>
      <fill>
        <patternFill>
          <bgColor theme="3" tint="0.39994506668294322"/>
        </patternFill>
      </fill>
    </dxf>
    <dxf>
      <font>
        <b/>
        <i val="0"/>
      </font>
      <fill>
        <patternFill>
          <bgColor theme="3" tint="0.79998168889431442"/>
        </patternFill>
      </fill>
    </dxf>
    <dxf>
      <font>
        <b/>
        <i val="0"/>
        <color theme="0"/>
      </font>
      <fill>
        <patternFill>
          <bgColor theme="3" tint="0.39994506668294322"/>
        </patternFill>
      </fill>
    </dxf>
    <dxf>
      <font>
        <b/>
        <i val="0"/>
      </font>
      <fill>
        <patternFill>
          <bgColor theme="3" tint="0.79998168889431442"/>
        </patternFill>
      </fill>
    </dxf>
    <dxf>
      <font>
        <b/>
        <i val="0"/>
        <color theme="0"/>
      </font>
      <fill>
        <patternFill>
          <bgColor theme="3" tint="0.39994506668294322"/>
        </patternFill>
      </fill>
    </dxf>
    <dxf>
      <font>
        <b/>
        <i val="0"/>
      </font>
      <fill>
        <patternFill>
          <bgColor theme="3" tint="0.79998168889431442"/>
        </patternFill>
      </fill>
    </dxf>
    <dxf>
      <font>
        <b/>
        <i val="0"/>
        <color theme="0"/>
      </font>
      <fill>
        <patternFill>
          <bgColor theme="3" tint="0.39994506668294322"/>
        </patternFill>
      </fill>
    </dxf>
    <dxf>
      <font>
        <b/>
        <i val="0"/>
      </font>
      <fill>
        <patternFill>
          <bgColor theme="3" tint="0.79998168889431442"/>
        </patternFill>
      </fill>
    </dxf>
    <dxf>
      <font>
        <b/>
        <i val="0"/>
        <color theme="0"/>
      </font>
      <fill>
        <patternFill>
          <bgColor theme="3" tint="0.39994506668294322"/>
        </patternFill>
      </fill>
    </dxf>
    <dxf>
      <font>
        <b/>
        <i val="0"/>
      </font>
      <fill>
        <patternFill>
          <bgColor theme="3"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Graphique!$B$3:$G$3</c:f>
          <c:strCache>
            <c:ptCount val="6"/>
            <c:pt idx="0">
              <c:v>Dépenses par catégories</c:v>
            </c:pt>
          </c:strCache>
        </c:strRef>
      </c:tx>
      <c:layout>
        <c:manualLayout>
          <c:xMode val="edge"/>
          <c:yMode val="edge"/>
          <c:x val="0.25158469945355189"/>
          <c:y val="3.0037546933667083E-2"/>
        </c:manualLayout>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6.3847331583552061E-2"/>
          <c:y val="0.19289111389236549"/>
          <c:w val="0.90004155730533686"/>
          <c:h val="0.49447557478343995"/>
        </c:manualLayout>
      </c:layout>
      <c:lineChart>
        <c:grouping val="standard"/>
        <c:varyColors val="0"/>
        <c:ser>
          <c:idx val="1"/>
          <c:order val="1"/>
          <c:tx>
            <c:strRef>
              <c:f>Graphique!$B$5</c:f>
              <c:strCache>
                <c:ptCount val="1"/>
                <c:pt idx="0">
                  <c:v>Salaire</c:v>
                </c:pt>
              </c:strCache>
            </c:strRef>
          </c:tx>
          <c:spPr>
            <a:ln w="34925" cap="rnd">
              <a:solidFill>
                <a:schemeClr val="accent2"/>
              </a:solidFill>
              <a:round/>
            </a:ln>
            <a:effectLst>
              <a:outerShdw blurRad="40000" dist="23000" dir="5400000" rotWithShape="0">
                <a:srgbClr val="000000">
                  <a:alpha val="35000"/>
                </a:srgbClr>
              </a:outerShdw>
            </a:effectLst>
          </c:spPr>
          <c:marker>
            <c:symbol val="none"/>
          </c:marker>
          <c:cat>
            <c:numRef>
              <c:f>Graphique!$C$4:$E$4</c:f>
              <c:numCache>
                <c:formatCode>General</c:formatCode>
                <c:ptCount val="3"/>
                <c:pt idx="0">
                  <c:v>2016</c:v>
                </c:pt>
                <c:pt idx="1">
                  <c:v>2017</c:v>
                </c:pt>
                <c:pt idx="2">
                  <c:v>2018</c:v>
                </c:pt>
              </c:numCache>
            </c:numRef>
          </c:cat>
          <c:val>
            <c:numRef>
              <c:f>Graphique!$C$5:$E$5</c:f>
              <c:numCache>
                <c:formatCode>_ * #,##0_)\ _$_ ;_ * \(#,##0\)\ _$_ ;_ * "-"??_)\ _$_ ;_ @_ </c:formatCode>
                <c:ptCount val="3"/>
                <c:pt idx="0">
                  <c:v>152000</c:v>
                </c:pt>
                <c:pt idx="1">
                  <c:v>76000</c:v>
                </c:pt>
                <c:pt idx="2">
                  <c:v>25000</c:v>
                </c:pt>
              </c:numCache>
            </c:numRef>
          </c:val>
          <c:smooth val="0"/>
        </c:ser>
        <c:ser>
          <c:idx val="2"/>
          <c:order val="2"/>
          <c:tx>
            <c:strRef>
              <c:f>Graphique!$B$6</c:f>
              <c:strCache>
                <c:ptCount val="1"/>
                <c:pt idx="0">
                  <c:v>Foncionnement</c:v>
                </c:pt>
              </c:strCache>
            </c:strRef>
          </c:tx>
          <c:spPr>
            <a:ln w="34925" cap="rnd">
              <a:solidFill>
                <a:schemeClr val="accent3"/>
              </a:solidFill>
              <a:round/>
            </a:ln>
            <a:effectLst>
              <a:outerShdw blurRad="40000" dist="23000" dir="5400000" rotWithShape="0">
                <a:srgbClr val="000000">
                  <a:alpha val="35000"/>
                </a:srgbClr>
              </a:outerShdw>
            </a:effectLst>
          </c:spPr>
          <c:marker>
            <c:symbol val="none"/>
          </c:marker>
          <c:cat>
            <c:numRef>
              <c:f>Graphique!$C$4:$E$4</c:f>
              <c:numCache>
                <c:formatCode>General</c:formatCode>
                <c:ptCount val="3"/>
                <c:pt idx="0">
                  <c:v>2016</c:v>
                </c:pt>
                <c:pt idx="1">
                  <c:v>2017</c:v>
                </c:pt>
                <c:pt idx="2">
                  <c:v>2018</c:v>
                </c:pt>
              </c:numCache>
            </c:numRef>
          </c:cat>
          <c:val>
            <c:numRef>
              <c:f>Graphique!$C$6:$E$6</c:f>
              <c:numCache>
                <c:formatCode>_ * #,##0_)\ _$_ ;_ * \(#,##0\)\ _$_ ;_ * "-"??_)\ _$_ ;_ @_ </c:formatCode>
                <c:ptCount val="3"/>
                <c:pt idx="0">
                  <c:v>53000</c:v>
                </c:pt>
                <c:pt idx="1">
                  <c:v>17000</c:v>
                </c:pt>
                <c:pt idx="2">
                  <c:v>20000</c:v>
                </c:pt>
              </c:numCache>
            </c:numRef>
          </c:val>
          <c:smooth val="0"/>
        </c:ser>
        <c:ser>
          <c:idx val="3"/>
          <c:order val="3"/>
          <c:tx>
            <c:strRef>
              <c:f>Chart!#REF!</c:f>
              <c:strCache>
                <c:ptCount val="1"/>
                <c:pt idx="0">
                  <c:v>#REF!</c:v>
                </c:pt>
              </c:strCache>
            </c:strRef>
          </c:tx>
          <c:spPr>
            <a:ln w="34925" cap="rnd">
              <a:solidFill>
                <a:schemeClr val="accent4"/>
              </a:solidFill>
              <a:round/>
            </a:ln>
            <a:effectLst>
              <a:outerShdw blurRad="40000" dist="23000" dir="5400000" rotWithShape="0">
                <a:srgbClr val="000000">
                  <a:alpha val="35000"/>
                </a:srgbClr>
              </a:outerShdw>
            </a:effectLst>
          </c:spPr>
          <c:marker>
            <c:symbol val="none"/>
          </c:marker>
          <c:cat>
            <c:numRef>
              <c:f>Graphique!$C$4:$E$4</c:f>
              <c:numCache>
                <c:formatCode>General</c:formatCode>
                <c:ptCount val="3"/>
                <c:pt idx="0">
                  <c:v>2016</c:v>
                </c:pt>
                <c:pt idx="1">
                  <c:v>2017</c:v>
                </c:pt>
                <c:pt idx="2">
                  <c:v>2018</c:v>
                </c:pt>
              </c:numCache>
            </c:numRef>
          </c:cat>
          <c:val>
            <c:numRef>
              <c:f>Chart!#REF!</c:f>
              <c:numCache>
                <c:formatCode>General</c:formatCode>
                <c:ptCount val="1"/>
                <c:pt idx="0">
                  <c:v>1</c:v>
                </c:pt>
              </c:numCache>
            </c:numRef>
          </c:val>
          <c:smooth val="0"/>
        </c:ser>
        <c:ser>
          <c:idx val="4"/>
          <c:order val="4"/>
          <c:tx>
            <c:strRef>
              <c:f>Graphique!$B$7</c:f>
              <c:strCache>
                <c:ptCount val="1"/>
                <c:pt idx="0">
                  <c:v>Investissement</c:v>
                </c:pt>
              </c:strCache>
            </c:strRef>
          </c:tx>
          <c:spPr>
            <a:ln w="34925" cap="rnd">
              <a:solidFill>
                <a:schemeClr val="accent5"/>
              </a:solidFill>
              <a:round/>
            </a:ln>
            <a:effectLst>
              <a:outerShdw blurRad="40000" dist="23000" dir="5400000" rotWithShape="0">
                <a:srgbClr val="000000">
                  <a:alpha val="35000"/>
                </a:srgbClr>
              </a:outerShdw>
            </a:effectLst>
          </c:spPr>
          <c:marker>
            <c:symbol val="none"/>
          </c:marker>
          <c:cat>
            <c:numRef>
              <c:f>Graphique!$C$4:$E$4</c:f>
              <c:numCache>
                <c:formatCode>General</c:formatCode>
                <c:ptCount val="3"/>
                <c:pt idx="0">
                  <c:v>2016</c:v>
                </c:pt>
                <c:pt idx="1">
                  <c:v>2017</c:v>
                </c:pt>
                <c:pt idx="2">
                  <c:v>2018</c:v>
                </c:pt>
              </c:numCache>
            </c:numRef>
          </c:cat>
          <c:val>
            <c:numRef>
              <c:f>Graphique!$C$7:$E$7</c:f>
              <c:numCache>
                <c:formatCode>_ * #,##0_)\ _$_ ;_ * \(#,##0\)\ _$_ ;_ * "-"??_)\ _$_ ;_ @_ </c:formatCode>
                <c:ptCount val="3"/>
                <c:pt idx="0">
                  <c:v>80000</c:v>
                </c:pt>
                <c:pt idx="1">
                  <c:v>60000</c:v>
                </c:pt>
                <c:pt idx="2">
                  <c:v>0</c:v>
                </c:pt>
              </c:numCache>
            </c:numRef>
          </c:val>
          <c:smooth val="0"/>
        </c:ser>
        <c:dLbls>
          <c:showLegendKey val="0"/>
          <c:showVal val="0"/>
          <c:showCatName val="0"/>
          <c:showSerName val="0"/>
          <c:showPercent val="0"/>
          <c:showBubbleSize val="0"/>
        </c:dLbls>
        <c:smooth val="0"/>
        <c:axId val="209133864"/>
        <c:axId val="209130336"/>
        <c:extLst>
          <c:ext xmlns:c15="http://schemas.microsoft.com/office/drawing/2012/chart" uri="{02D57815-91ED-43cb-92C2-25804820EDAC}">
            <c15:filteredLineSeries>
              <c15:ser>
                <c:idx val="0"/>
                <c:order val="0"/>
                <c:tx>
                  <c:strRef>
                    <c:extLst>
                      <c:ext uri="{02D57815-91ED-43cb-92C2-25804820EDAC}">
                        <c15:formulaRef>
                          <c15:sqref>Graphique!$B$4</c15:sqref>
                        </c15:formulaRef>
                      </c:ext>
                    </c:extLst>
                    <c:strCache>
                      <c:ptCount val="1"/>
                      <c:pt idx="0">
                        <c:v>Catégories/années</c:v>
                      </c:pt>
                    </c:strCache>
                  </c:strRef>
                </c:tx>
                <c:spPr>
                  <a:ln w="34925" cap="rnd">
                    <a:solidFill>
                      <a:schemeClr val="accent1"/>
                    </a:solidFill>
                    <a:round/>
                  </a:ln>
                  <a:effectLst>
                    <a:outerShdw blurRad="40000" dist="23000" dir="5400000" rotWithShape="0">
                      <a:srgbClr val="000000">
                        <a:alpha val="35000"/>
                      </a:srgbClr>
                    </a:outerShdw>
                  </a:effectLst>
                </c:spPr>
                <c:marker>
                  <c:symbol val="none"/>
                </c:marker>
                <c:cat>
                  <c:numRef>
                    <c:extLst>
                      <c:ext uri="{02D57815-91ED-43cb-92C2-25804820EDAC}">
                        <c15:formulaRef>
                          <c15:sqref>Graphique!$C$4:$E$4</c15:sqref>
                        </c15:formulaRef>
                      </c:ext>
                    </c:extLst>
                    <c:numCache>
                      <c:formatCode>General</c:formatCode>
                      <c:ptCount val="3"/>
                      <c:pt idx="0">
                        <c:v>2016</c:v>
                      </c:pt>
                      <c:pt idx="1">
                        <c:v>2017</c:v>
                      </c:pt>
                      <c:pt idx="2">
                        <c:v>2018</c:v>
                      </c:pt>
                    </c:numCache>
                  </c:numRef>
                </c:cat>
                <c:val>
                  <c:numRef>
                    <c:extLst>
                      <c:ext uri="{02D57815-91ED-43cb-92C2-25804820EDAC}">
                        <c15:formulaRef>
                          <c15:sqref>Graphique!$C$4:$E$4</c15:sqref>
                        </c15:formulaRef>
                      </c:ext>
                    </c:extLst>
                    <c:numCache>
                      <c:formatCode>General</c:formatCode>
                      <c:ptCount val="3"/>
                      <c:pt idx="0">
                        <c:v>2016</c:v>
                      </c:pt>
                      <c:pt idx="1">
                        <c:v>2017</c:v>
                      </c:pt>
                      <c:pt idx="2">
                        <c:v>2018</c:v>
                      </c:pt>
                    </c:numCache>
                  </c:numRef>
                </c:val>
                <c:smooth val="0"/>
              </c15:ser>
            </c15:filteredLineSeries>
          </c:ext>
        </c:extLst>
      </c:lineChart>
      <c:dateAx>
        <c:axId val="209133864"/>
        <c:scaling>
          <c:orientation val="minMax"/>
        </c:scaling>
        <c:delete val="0"/>
        <c:axPos val="b"/>
        <c:numFmt formatCode="General" sourceLinked="1"/>
        <c:majorTickMark val="out"/>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09130336"/>
        <c:crosses val="autoZero"/>
        <c:auto val="0"/>
        <c:lblOffset val="100"/>
        <c:baseTimeUnit val="days"/>
        <c:majorUnit val="1"/>
      </c:dateAx>
      <c:valAx>
        <c:axId val="209130336"/>
        <c:scaling>
          <c:orientation val="minMax"/>
        </c:scaling>
        <c:delete val="0"/>
        <c:axPos val="l"/>
        <c:majorGridlines>
          <c:spPr>
            <a:ln w="9525" cap="flat" cmpd="sng" algn="ctr">
              <a:solidFill>
                <a:schemeClr val="lt1">
                  <a:lumMod val="95000"/>
                  <a:alpha val="10000"/>
                </a:schemeClr>
              </a:solidFill>
              <a:round/>
            </a:ln>
            <a:effectLst/>
          </c:spPr>
        </c:majorGridlines>
        <c:numFmt formatCode="#,##0" sourceLinked="0"/>
        <c:majorTickMark val="out"/>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09133864"/>
        <c:crosses val="autoZero"/>
        <c:crossBetween val="between"/>
        <c:dispUnits>
          <c:builtInUnit val="thousands"/>
          <c:dispUnitsLbl>
            <c:layout/>
            <c:spPr>
              <a:noFill/>
              <a:ln>
                <a:noFill/>
              </a:ln>
              <a:effectLst/>
            </c:spPr>
            <c:txPr>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endParaRPr lang="en-US"/>
              </a:p>
            </c:txPr>
          </c:dispUnitsLbl>
        </c:dispUnits>
      </c:valAx>
      <c:spPr>
        <a:noFill/>
        <a:ln>
          <a:noFill/>
        </a:ln>
        <a:effectLst/>
      </c:spPr>
    </c:plotArea>
    <c:legend>
      <c:legendPos val="b"/>
      <c:legendEntry>
        <c:idx val="2"/>
        <c:delete val="1"/>
      </c:legendEntry>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alpha val="96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3</xdr:col>
      <xdr:colOff>428625</xdr:colOff>
      <xdr:row>1</xdr:row>
      <xdr:rowOff>23812</xdr:rowOff>
    </xdr:from>
    <xdr:ext cx="184731" cy="264560"/>
    <xdr:sp macro="" textlink="">
      <xdr:nvSpPr>
        <xdr:cNvPr id="2" name="ZoneTexte 1"/>
        <xdr:cNvSpPr txBox="1"/>
      </xdr:nvSpPr>
      <xdr:spPr>
        <a:xfrm>
          <a:off x="6012656" y="19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A" sz="1100"/>
        </a:p>
      </xdr:txBody>
    </xdr:sp>
    <xdr:clientData/>
  </xdr:oneCellAnchor>
  <xdr:oneCellAnchor>
    <xdr:from>
      <xdr:col>8</xdr:col>
      <xdr:colOff>428625</xdr:colOff>
      <xdr:row>1</xdr:row>
      <xdr:rowOff>23812</xdr:rowOff>
    </xdr:from>
    <xdr:ext cx="184731" cy="264560"/>
    <xdr:sp macro="" textlink="">
      <xdr:nvSpPr>
        <xdr:cNvPr id="6" name="ZoneTexte 1"/>
        <xdr:cNvSpPr txBox="1"/>
      </xdr:nvSpPr>
      <xdr:spPr>
        <a:xfrm>
          <a:off x="6009569" y="238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A" sz="1100"/>
        </a:p>
      </xdr:txBody>
    </xdr:sp>
    <xdr:clientData/>
  </xdr:oneCellAnchor>
  <xdr:oneCellAnchor>
    <xdr:from>
      <xdr:col>13</xdr:col>
      <xdr:colOff>428625</xdr:colOff>
      <xdr:row>1</xdr:row>
      <xdr:rowOff>23812</xdr:rowOff>
    </xdr:from>
    <xdr:ext cx="184731" cy="264560"/>
    <xdr:sp macro="" textlink="">
      <xdr:nvSpPr>
        <xdr:cNvPr id="7" name="ZoneTexte 1"/>
        <xdr:cNvSpPr txBox="1"/>
      </xdr:nvSpPr>
      <xdr:spPr>
        <a:xfrm>
          <a:off x="6009569" y="238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A" sz="1100"/>
        </a:p>
      </xdr:txBody>
    </xdr:sp>
    <xdr:clientData/>
  </xdr:oneCellAnchor>
  <xdr:oneCellAnchor>
    <xdr:from>
      <xdr:col>3</xdr:col>
      <xdr:colOff>428625</xdr:colOff>
      <xdr:row>1</xdr:row>
      <xdr:rowOff>23812</xdr:rowOff>
    </xdr:from>
    <xdr:ext cx="184731" cy="264560"/>
    <xdr:sp macro="" textlink="">
      <xdr:nvSpPr>
        <xdr:cNvPr id="5" name="ZoneTexte 1"/>
        <xdr:cNvSpPr txBox="1"/>
      </xdr:nvSpPr>
      <xdr:spPr>
        <a:xfrm>
          <a:off x="5127625" y="238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A" sz="1100"/>
        </a:p>
      </xdr:txBody>
    </xdr:sp>
    <xdr:clientData/>
  </xdr:oneCellAnchor>
  <xdr:oneCellAnchor>
    <xdr:from>
      <xdr:col>8</xdr:col>
      <xdr:colOff>428625</xdr:colOff>
      <xdr:row>1</xdr:row>
      <xdr:rowOff>23812</xdr:rowOff>
    </xdr:from>
    <xdr:ext cx="184731" cy="264560"/>
    <xdr:sp macro="" textlink="">
      <xdr:nvSpPr>
        <xdr:cNvPr id="8" name="ZoneTexte 1"/>
        <xdr:cNvSpPr txBox="1"/>
      </xdr:nvSpPr>
      <xdr:spPr>
        <a:xfrm>
          <a:off x="9769475" y="238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A" sz="1100"/>
        </a:p>
      </xdr:txBody>
    </xdr:sp>
    <xdr:clientData/>
  </xdr:oneCellAnchor>
  <xdr:oneCellAnchor>
    <xdr:from>
      <xdr:col>13</xdr:col>
      <xdr:colOff>428625</xdr:colOff>
      <xdr:row>1</xdr:row>
      <xdr:rowOff>23812</xdr:rowOff>
    </xdr:from>
    <xdr:ext cx="184731" cy="264560"/>
    <xdr:sp macro="" textlink="">
      <xdr:nvSpPr>
        <xdr:cNvPr id="9" name="ZoneTexte 1"/>
        <xdr:cNvSpPr txBox="1"/>
      </xdr:nvSpPr>
      <xdr:spPr>
        <a:xfrm>
          <a:off x="14411325" y="238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A"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577850</xdr:colOff>
      <xdr:row>0</xdr:row>
      <xdr:rowOff>152400</xdr:rowOff>
    </xdr:from>
    <xdr:to>
      <xdr:col>14</xdr:col>
      <xdr:colOff>425450</xdr:colOff>
      <xdr:row>13</xdr:row>
      <xdr:rowOff>47625</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tabColor theme="8" tint="-0.499984740745262"/>
  </sheetPr>
  <dimension ref="A1:J23"/>
  <sheetViews>
    <sheetView tabSelected="1" showRuler="0" zoomScale="80" zoomScaleNormal="80" zoomScalePageLayoutView="125" workbookViewId="0">
      <pane ySplit="2" topLeftCell="A4" activePane="bottomLeft" state="frozen"/>
      <selection pane="bottomLeft" activeCell="L9" sqref="L9"/>
    </sheetView>
  </sheetViews>
  <sheetFormatPr defaultColWidth="14" defaultRowHeight="13" outlineLevelCol="1"/>
  <cols>
    <col min="1" max="1" width="7.77734375" style="2" customWidth="1"/>
    <col min="2" max="2" width="55.77734375" style="1" customWidth="1"/>
    <col min="3" max="3" width="14" style="10" customWidth="1"/>
    <col min="4" max="7" width="14" style="10" customWidth="1" outlineLevel="1"/>
    <col min="8" max="10" width="14" style="10" customWidth="1"/>
    <col min="11" max="16384" width="14" style="1"/>
  </cols>
  <sheetData>
    <row r="1" spans="1:10" ht="20.5" hidden="1" thickBot="1">
      <c r="A1" s="31" t="s">
        <v>5</v>
      </c>
      <c r="B1" s="32"/>
      <c r="C1" s="4"/>
      <c r="D1" s="4"/>
      <c r="E1" s="4"/>
      <c r="F1" s="4"/>
      <c r="G1" s="4"/>
      <c r="H1" s="4"/>
      <c r="I1" s="4"/>
      <c r="J1" s="4"/>
    </row>
    <row r="2" spans="1:10" s="5" customFormat="1" ht="39" customHeight="1">
      <c r="A2" s="6"/>
      <c r="B2" s="27" t="s">
        <v>12</v>
      </c>
      <c r="C2" s="44">
        <v>2016</v>
      </c>
      <c r="D2" s="3" t="s">
        <v>8</v>
      </c>
      <c r="E2" s="3" t="s">
        <v>9</v>
      </c>
      <c r="F2" s="3" t="s">
        <v>10</v>
      </c>
      <c r="G2" s="3" t="s">
        <v>11</v>
      </c>
      <c r="H2" s="44">
        <v>2017</v>
      </c>
      <c r="I2" s="44">
        <v>2018</v>
      </c>
      <c r="J2" s="44" t="s">
        <v>2</v>
      </c>
    </row>
    <row r="3" spans="1:10" s="5" customFormat="1" ht="23.5" customHeight="1">
      <c r="A3" s="79" t="s">
        <v>29</v>
      </c>
      <c r="B3" s="79"/>
      <c r="C3" s="45">
        <f>SUM(D3:G3)</f>
        <v>285000</v>
      </c>
      <c r="D3" s="46">
        <f>IF(D4="",D17,IF(D17="",D4,D4+D17))</f>
        <v>30000</v>
      </c>
      <c r="E3" s="46">
        <f t="shared" ref="E3:I3" si="0">IF(E4="",E17,IF(E17="",E4,E4+E17))</f>
        <v>45000</v>
      </c>
      <c r="F3" s="46">
        <f t="shared" si="0"/>
        <v>65000</v>
      </c>
      <c r="G3" s="46">
        <f t="shared" si="0"/>
        <v>145000</v>
      </c>
      <c r="H3" s="47">
        <f t="shared" si="0"/>
        <v>153000</v>
      </c>
      <c r="I3" s="47">
        <f t="shared" si="0"/>
        <v>55000</v>
      </c>
      <c r="J3" s="45">
        <f>C3+H3+I3</f>
        <v>493000</v>
      </c>
    </row>
    <row r="4" spans="1:10" s="2" customFormat="1" ht="35" customHeight="1">
      <c r="A4" s="70" t="s">
        <v>21</v>
      </c>
      <c r="B4" s="71"/>
      <c r="C4" s="48">
        <f t="shared" ref="C4:C23" si="1">SUM(D4:G4)</f>
        <v>170000</v>
      </c>
      <c r="D4" s="49">
        <f t="shared" ref="D4:I4" si="2">IF(D5="",D11,IF(D11="",D5,D5+D11))</f>
        <v>30000</v>
      </c>
      <c r="E4" s="50">
        <f t="shared" si="2"/>
        <v>45000</v>
      </c>
      <c r="F4" s="50">
        <f t="shared" si="2"/>
        <v>50000</v>
      </c>
      <c r="G4" s="51">
        <f t="shared" si="2"/>
        <v>45000</v>
      </c>
      <c r="H4" s="52">
        <f t="shared" si="2"/>
        <v>93000</v>
      </c>
      <c r="I4" s="52">
        <f t="shared" si="2"/>
        <v>30000</v>
      </c>
      <c r="J4" s="48">
        <f>C4+H4+I4</f>
        <v>293000</v>
      </c>
    </row>
    <row r="5" spans="1:10" s="2" customFormat="1" ht="44.5" customHeight="1">
      <c r="A5" s="80" t="s">
        <v>22</v>
      </c>
      <c r="B5" s="81"/>
      <c r="C5" s="53">
        <f t="shared" si="1"/>
        <v>135000</v>
      </c>
      <c r="D5" s="54">
        <f t="shared" ref="D5:H5" si="3">SUM(D6:D10)</f>
        <v>30000</v>
      </c>
      <c r="E5" s="55">
        <f t="shared" si="3"/>
        <v>40000</v>
      </c>
      <c r="F5" s="55">
        <f t="shared" si="3"/>
        <v>30000</v>
      </c>
      <c r="G5" s="56">
        <f t="shared" si="3"/>
        <v>35000</v>
      </c>
      <c r="H5" s="57">
        <f t="shared" si="3"/>
        <v>50000</v>
      </c>
      <c r="I5" s="57">
        <f>SUM(I6:I10)</f>
        <v>20000</v>
      </c>
      <c r="J5" s="53">
        <f t="shared" ref="J5:J23" si="4">C5+H5+I5</f>
        <v>205000</v>
      </c>
    </row>
    <row r="6" spans="1:10" s="8" customFormat="1">
      <c r="A6" s="7"/>
      <c r="B6" s="43" t="s">
        <v>26</v>
      </c>
      <c r="C6" s="58">
        <f t="shared" si="1"/>
        <v>30000</v>
      </c>
      <c r="D6" s="59">
        <v>30000</v>
      </c>
      <c r="E6" s="60"/>
      <c r="F6" s="42"/>
      <c r="G6" s="61"/>
      <c r="H6" s="62"/>
      <c r="I6" s="62"/>
      <c r="J6" s="58">
        <f t="shared" si="4"/>
        <v>30000</v>
      </c>
    </row>
    <row r="7" spans="1:10" s="8" customFormat="1">
      <c r="A7" s="7"/>
      <c r="B7" s="43" t="s">
        <v>27</v>
      </c>
      <c r="C7" s="58">
        <f t="shared" si="1"/>
        <v>40000</v>
      </c>
      <c r="D7" s="59"/>
      <c r="E7" s="60">
        <v>40000</v>
      </c>
      <c r="F7" s="60"/>
      <c r="G7" s="42"/>
      <c r="H7" s="62"/>
      <c r="I7" s="62"/>
      <c r="J7" s="58">
        <f t="shared" si="4"/>
        <v>40000</v>
      </c>
    </row>
    <row r="8" spans="1:10" s="8" customFormat="1">
      <c r="A8" s="7"/>
      <c r="B8" s="43" t="s">
        <v>28</v>
      </c>
      <c r="C8" s="58">
        <f t="shared" si="1"/>
        <v>35000</v>
      </c>
      <c r="D8" s="59"/>
      <c r="E8" s="60"/>
      <c r="F8" s="60">
        <v>30000</v>
      </c>
      <c r="G8" s="61">
        <v>5000</v>
      </c>
      <c r="H8" s="62"/>
      <c r="I8" s="62"/>
      <c r="J8" s="58">
        <f t="shared" si="4"/>
        <v>35000</v>
      </c>
    </row>
    <row r="9" spans="1:10" s="8" customFormat="1">
      <c r="A9" s="7"/>
      <c r="B9" s="43" t="s">
        <v>30</v>
      </c>
      <c r="C9" s="58">
        <f t="shared" si="1"/>
        <v>30000</v>
      </c>
      <c r="D9" s="59"/>
      <c r="E9" s="60"/>
      <c r="F9" s="60"/>
      <c r="G9" s="61">
        <v>30000</v>
      </c>
      <c r="H9" s="62">
        <v>50000</v>
      </c>
      <c r="I9" s="62"/>
      <c r="J9" s="58">
        <f t="shared" si="4"/>
        <v>80000</v>
      </c>
    </row>
    <row r="10" spans="1:10" s="8" customFormat="1">
      <c r="A10" s="7"/>
      <c r="B10" s="43" t="s">
        <v>31</v>
      </c>
      <c r="C10" s="58">
        <f t="shared" si="1"/>
        <v>0</v>
      </c>
      <c r="D10" s="59"/>
      <c r="E10" s="60"/>
      <c r="F10" s="60"/>
      <c r="G10" s="61"/>
      <c r="H10" s="62"/>
      <c r="I10" s="62">
        <v>20000</v>
      </c>
      <c r="J10" s="58">
        <f t="shared" si="4"/>
        <v>20000</v>
      </c>
    </row>
    <row r="11" spans="1:10" s="2" customFormat="1" ht="23.5" customHeight="1">
      <c r="A11" s="80" t="s">
        <v>23</v>
      </c>
      <c r="B11" s="81"/>
      <c r="C11" s="53">
        <f t="shared" si="1"/>
        <v>35000</v>
      </c>
      <c r="D11" s="54">
        <f t="shared" ref="D11" si="5">SUM(D12:D16)</f>
        <v>0</v>
      </c>
      <c r="E11" s="55">
        <f t="shared" ref="E11" si="6">SUM(E12:E16)</f>
        <v>5000</v>
      </c>
      <c r="F11" s="55">
        <f t="shared" ref="F11" si="7">SUM(F12:F16)</f>
        <v>20000</v>
      </c>
      <c r="G11" s="56">
        <f t="shared" ref="G11" si="8">SUM(G12:G16)</f>
        <v>10000</v>
      </c>
      <c r="H11" s="57">
        <f t="shared" ref="H11" si="9">SUM(H12:H16)</f>
        <v>43000</v>
      </c>
      <c r="I11" s="57">
        <f>SUM(I12:I16)</f>
        <v>10000</v>
      </c>
      <c r="J11" s="53">
        <f t="shared" si="4"/>
        <v>88000</v>
      </c>
    </row>
    <row r="12" spans="1:10" s="8" customFormat="1">
      <c r="A12" s="7"/>
      <c r="B12" s="43" t="s">
        <v>35</v>
      </c>
      <c r="C12" s="58">
        <f t="shared" si="1"/>
        <v>5000</v>
      </c>
      <c r="D12" s="42"/>
      <c r="E12" s="63">
        <v>5000</v>
      </c>
      <c r="F12" s="63"/>
      <c r="G12" s="64"/>
      <c r="H12" s="62"/>
      <c r="I12" s="62"/>
      <c r="J12" s="58">
        <f t="shared" si="4"/>
        <v>5000</v>
      </c>
    </row>
    <row r="13" spans="1:10" s="8" customFormat="1">
      <c r="A13" s="7"/>
      <c r="B13" s="43" t="s">
        <v>32</v>
      </c>
      <c r="C13" s="58">
        <f t="shared" si="1"/>
        <v>20000</v>
      </c>
      <c r="D13" s="65"/>
      <c r="E13" s="42"/>
      <c r="F13" s="63">
        <v>20000</v>
      </c>
      <c r="G13" s="64"/>
      <c r="H13" s="62"/>
      <c r="I13" s="62"/>
      <c r="J13" s="58">
        <f t="shared" si="4"/>
        <v>20000</v>
      </c>
    </row>
    <row r="14" spans="1:10" s="8" customFormat="1">
      <c r="A14" s="7"/>
      <c r="B14" s="43" t="s">
        <v>33</v>
      </c>
      <c r="C14" s="58">
        <f t="shared" si="1"/>
        <v>10000</v>
      </c>
      <c r="D14" s="65"/>
      <c r="E14" s="63"/>
      <c r="F14" s="63"/>
      <c r="G14" s="64">
        <v>10000</v>
      </c>
      <c r="H14" s="62">
        <v>40000</v>
      </c>
      <c r="I14" s="62"/>
      <c r="J14" s="58">
        <f t="shared" si="4"/>
        <v>50000</v>
      </c>
    </row>
    <row r="15" spans="1:10" s="8" customFormat="1">
      <c r="A15" s="7"/>
      <c r="B15" s="43" t="s">
        <v>34</v>
      </c>
      <c r="C15" s="58">
        <f t="shared" si="1"/>
        <v>0</v>
      </c>
      <c r="D15" s="65"/>
      <c r="E15" s="63"/>
      <c r="F15" s="63"/>
      <c r="G15" s="64"/>
      <c r="H15" s="62">
        <v>3000</v>
      </c>
      <c r="I15" s="62">
        <v>10000</v>
      </c>
      <c r="J15" s="58">
        <f t="shared" si="4"/>
        <v>13000</v>
      </c>
    </row>
    <row r="16" spans="1:10" s="8" customFormat="1">
      <c r="A16" s="7"/>
      <c r="B16" s="43" t="s">
        <v>6</v>
      </c>
      <c r="C16" s="66">
        <f t="shared" si="1"/>
        <v>0</v>
      </c>
      <c r="D16" s="65"/>
      <c r="E16" s="63"/>
      <c r="F16" s="63"/>
      <c r="G16" s="64"/>
      <c r="H16" s="67"/>
      <c r="I16" s="67"/>
      <c r="J16" s="66">
        <f t="shared" si="4"/>
        <v>0</v>
      </c>
    </row>
    <row r="17" spans="1:10" s="2" customFormat="1" ht="41.5" customHeight="1">
      <c r="A17" s="70" t="s">
        <v>24</v>
      </c>
      <c r="B17" s="71"/>
      <c r="C17" s="48">
        <f t="shared" si="1"/>
        <v>115000</v>
      </c>
      <c r="D17" s="49">
        <f>D18</f>
        <v>0</v>
      </c>
      <c r="E17" s="50">
        <f t="shared" ref="E17:I17" si="10">E18</f>
        <v>0</v>
      </c>
      <c r="F17" s="50">
        <f t="shared" si="10"/>
        <v>15000</v>
      </c>
      <c r="G17" s="51">
        <f t="shared" si="10"/>
        <v>100000</v>
      </c>
      <c r="H17" s="52">
        <f t="shared" si="10"/>
        <v>60000</v>
      </c>
      <c r="I17" s="52">
        <f t="shared" si="10"/>
        <v>25000</v>
      </c>
      <c r="J17" s="48">
        <f t="shared" si="4"/>
        <v>200000</v>
      </c>
    </row>
    <row r="18" spans="1:10" s="2" customFormat="1" ht="35" customHeight="1">
      <c r="A18" s="80" t="s">
        <v>25</v>
      </c>
      <c r="B18" s="81"/>
      <c r="C18" s="53">
        <f t="shared" si="1"/>
        <v>115000</v>
      </c>
      <c r="D18" s="54">
        <f t="shared" ref="D18" si="11">SUM(D19:D23)</f>
        <v>0</v>
      </c>
      <c r="E18" s="55">
        <f t="shared" ref="E18" si="12">SUM(E19:E23)</f>
        <v>0</v>
      </c>
      <c r="F18" s="55">
        <f t="shared" ref="F18" si="13">SUM(F19:F23)</f>
        <v>15000</v>
      </c>
      <c r="G18" s="56">
        <f t="shared" ref="G18" si="14">SUM(G19:G23)</f>
        <v>100000</v>
      </c>
      <c r="H18" s="57">
        <f t="shared" ref="H18" si="15">SUM(H19:H23)</f>
        <v>60000</v>
      </c>
      <c r="I18" s="57">
        <f>SUM(I19:I23)</f>
        <v>25000</v>
      </c>
      <c r="J18" s="53">
        <f t="shared" si="4"/>
        <v>200000</v>
      </c>
    </row>
    <row r="19" spans="1:10" s="8" customFormat="1">
      <c r="A19" s="7"/>
      <c r="B19" s="43" t="s">
        <v>37</v>
      </c>
      <c r="C19" s="66">
        <f t="shared" si="1"/>
        <v>15000</v>
      </c>
      <c r="D19" s="65"/>
      <c r="E19" s="63"/>
      <c r="F19" s="63">
        <v>15000</v>
      </c>
      <c r="G19" s="64"/>
      <c r="H19" s="67"/>
      <c r="I19" s="67"/>
      <c r="J19" s="66">
        <f t="shared" si="4"/>
        <v>15000</v>
      </c>
    </row>
    <row r="20" spans="1:10" s="8" customFormat="1">
      <c r="A20" s="7"/>
      <c r="B20" s="43" t="s">
        <v>38</v>
      </c>
      <c r="C20" s="66">
        <f t="shared" si="1"/>
        <v>100000</v>
      </c>
      <c r="D20" s="65"/>
      <c r="E20" s="63"/>
      <c r="F20" s="63"/>
      <c r="G20" s="64">
        <v>100000</v>
      </c>
      <c r="H20" s="67">
        <v>60000</v>
      </c>
      <c r="I20" s="67"/>
      <c r="J20" s="66">
        <f t="shared" si="4"/>
        <v>160000</v>
      </c>
    </row>
    <row r="21" spans="1:10" s="8" customFormat="1">
      <c r="A21" s="7"/>
      <c r="B21" s="43" t="s">
        <v>36</v>
      </c>
      <c r="C21" s="66">
        <f t="shared" si="1"/>
        <v>0</v>
      </c>
      <c r="D21" s="65"/>
      <c r="E21" s="63"/>
      <c r="F21" s="63"/>
      <c r="G21" s="64"/>
      <c r="H21" s="67"/>
      <c r="I21" s="67">
        <v>25000</v>
      </c>
      <c r="J21" s="66">
        <f t="shared" si="4"/>
        <v>25000</v>
      </c>
    </row>
    <row r="22" spans="1:10" s="8" customFormat="1">
      <c r="A22" s="7"/>
      <c r="B22" s="43"/>
      <c r="C22" s="66">
        <f t="shared" si="1"/>
        <v>0</v>
      </c>
      <c r="D22" s="65"/>
      <c r="E22" s="63"/>
      <c r="F22" s="63"/>
      <c r="G22" s="64"/>
      <c r="H22" s="67"/>
      <c r="I22" s="67"/>
      <c r="J22" s="66">
        <f t="shared" si="4"/>
        <v>0</v>
      </c>
    </row>
    <row r="23" spans="1:10" s="8" customFormat="1" ht="13.5" thickBot="1">
      <c r="A23" s="7"/>
      <c r="B23" s="43"/>
      <c r="C23" s="68">
        <f t="shared" si="1"/>
        <v>0</v>
      </c>
      <c r="D23" s="65"/>
      <c r="E23" s="63"/>
      <c r="F23" s="63"/>
      <c r="G23" s="64"/>
      <c r="H23" s="69"/>
      <c r="I23" s="69"/>
      <c r="J23" s="68">
        <f t="shared" si="4"/>
        <v>0</v>
      </c>
    </row>
  </sheetData>
  <sheetProtection formatCells="0" formatColumns="0" formatRows="0" autoFilter="0"/>
  <autoFilter ref="A2:O23"/>
  <mergeCells count="6">
    <mergeCell ref="A18:B18"/>
    <mergeCell ref="A3:B3"/>
    <mergeCell ref="A4:B4"/>
    <mergeCell ref="A5:B5"/>
    <mergeCell ref="A11:B11"/>
    <mergeCell ref="A17:B17"/>
  </mergeCells>
  <conditionalFormatting sqref="D6:I10 D12:I16 D19:I23">
    <cfRule type="expression" dxfId="0" priority="35">
      <formula>D6&lt;&gt;""</formula>
    </cfRule>
  </conditionalFormatting>
  <conditionalFormatting sqref="E9:G9 E10:F10 I10 F12 H16:I16 H6:I9 E14:G16 G12:G13">
    <cfRule type="expression" dxfId="22" priority="33">
      <formula>E6&lt;&gt;""</formula>
    </cfRule>
  </conditionalFormatting>
  <conditionalFormatting sqref="E8:F8 F7">
    <cfRule type="expression" dxfId="21" priority="32">
      <formula>E7&lt;&gt;""</formula>
    </cfRule>
  </conditionalFormatting>
  <conditionalFormatting sqref="G10">
    <cfRule type="expression" dxfId="20" priority="31">
      <formula>G10&lt;&gt;""</formula>
    </cfRule>
  </conditionalFormatting>
  <conditionalFormatting sqref="H10">
    <cfRule type="expression" dxfId="19" priority="30">
      <formula>H10&lt;&gt;""</formula>
    </cfRule>
  </conditionalFormatting>
  <conditionalFormatting sqref="H12">
    <cfRule type="expression" dxfId="18" priority="29">
      <formula>H12&lt;&gt;""</formula>
    </cfRule>
  </conditionalFormatting>
  <conditionalFormatting sqref="I12">
    <cfRule type="expression" dxfId="17" priority="28">
      <formula>I12&lt;&gt;""</formula>
    </cfRule>
  </conditionalFormatting>
  <conditionalFormatting sqref="H13:I15">
    <cfRule type="expression" dxfId="16" priority="27">
      <formula>H13&lt;&gt;""</formula>
    </cfRule>
  </conditionalFormatting>
  <conditionalFormatting sqref="F13">
    <cfRule type="expression" dxfId="15" priority="14">
      <formula>F13&lt;&gt;""</formula>
    </cfRule>
  </conditionalFormatting>
  <pageMargins left="0.75" right="0.75" top="1" bottom="1" header="0.5" footer="0.5"/>
  <pageSetup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tabColor rgb="FFFF0000"/>
  </sheetPr>
  <dimension ref="A1:P26"/>
  <sheetViews>
    <sheetView zoomScale="80" zoomScaleNormal="80" workbookViewId="0">
      <pane xSplit="1" ySplit="4" topLeftCell="B5" activePane="bottomRight" state="frozen"/>
      <selection activeCell="F2628" sqref="F2628"/>
      <selection pane="topRight" activeCell="F2628" sqref="F2628"/>
      <selection pane="bottomLeft" activeCell="F2628" sqref="F2628"/>
      <selection pane="bottomRight" activeCell="L14" sqref="L14"/>
    </sheetView>
  </sheetViews>
  <sheetFormatPr defaultColWidth="12" defaultRowHeight="13" outlineLevelRow="1"/>
  <cols>
    <col min="1" max="1" width="48.109375" style="5" bestFit="1" customWidth="1"/>
    <col min="2" max="2" width="18.33203125" style="4" customWidth="1"/>
    <col min="3" max="3" width="15.77734375" style="4" customWidth="1"/>
    <col min="4" max="4" width="15.109375" style="4" customWidth="1"/>
    <col min="5" max="5" width="18" style="4" customWidth="1"/>
    <col min="6" max="6" width="14" style="1" bestFit="1" customWidth="1"/>
    <col min="7" max="7" width="18.33203125" style="4" customWidth="1"/>
    <col min="8" max="8" width="15.77734375" style="4" customWidth="1"/>
    <col min="9" max="9" width="15.109375" style="4" customWidth="1"/>
    <col min="10" max="10" width="18" style="4" customWidth="1"/>
    <col min="11" max="11" width="14" style="1" bestFit="1" customWidth="1"/>
    <col min="12" max="12" width="18.33203125" style="4" customWidth="1"/>
    <col min="13" max="13" width="15.77734375" style="4" customWidth="1"/>
    <col min="14" max="14" width="15.109375" style="4" customWidth="1"/>
    <col min="15" max="15" width="18" style="4" customWidth="1"/>
    <col min="16" max="16" width="14" style="1" bestFit="1" customWidth="1"/>
    <col min="17" max="16384" width="12" style="1"/>
  </cols>
  <sheetData>
    <row r="1" spans="1:16" hidden="1" outlineLevel="1"/>
    <row r="2" spans="1:16" ht="26.25" customHeight="1" collapsed="1">
      <c r="A2" s="31" t="s">
        <v>13</v>
      </c>
      <c r="B2" s="32"/>
      <c r="E2" s="25"/>
      <c r="J2" s="25"/>
      <c r="O2" s="25"/>
    </row>
    <row r="3" spans="1:16">
      <c r="A3" s="9"/>
      <c r="B3" s="72">
        <v>2016</v>
      </c>
      <c r="C3" s="73"/>
      <c r="D3" s="73"/>
      <c r="E3" s="74"/>
      <c r="G3" s="72">
        <v>2017</v>
      </c>
      <c r="H3" s="73"/>
      <c r="I3" s="73"/>
      <c r="J3" s="74"/>
      <c r="L3" s="72">
        <v>2018</v>
      </c>
      <c r="M3" s="73"/>
      <c r="N3" s="73"/>
      <c r="O3" s="74"/>
    </row>
    <row r="4" spans="1:16">
      <c r="A4" s="9" t="s">
        <v>14</v>
      </c>
      <c r="B4" s="26" t="s">
        <v>15</v>
      </c>
      <c r="C4" s="26" t="s">
        <v>16</v>
      </c>
      <c r="D4" s="26" t="s">
        <v>3</v>
      </c>
      <c r="E4" s="26" t="s">
        <v>0</v>
      </c>
      <c r="F4" s="30" t="s">
        <v>4</v>
      </c>
      <c r="G4" s="26" t="s">
        <v>15</v>
      </c>
      <c r="H4" s="26" t="s">
        <v>16</v>
      </c>
      <c r="I4" s="26" t="s">
        <v>3</v>
      </c>
      <c r="J4" s="26" t="s">
        <v>0</v>
      </c>
      <c r="K4" s="30" t="s">
        <v>4</v>
      </c>
      <c r="L4" s="26" t="s">
        <v>15</v>
      </c>
      <c r="M4" s="26" t="s">
        <v>16</v>
      </c>
      <c r="N4" s="26" t="s">
        <v>3</v>
      </c>
      <c r="O4" s="26" t="s">
        <v>0</v>
      </c>
      <c r="P4" s="30" t="s">
        <v>4</v>
      </c>
    </row>
    <row r="5" spans="1:16" s="20" customFormat="1">
      <c r="A5" s="34" t="s">
        <v>17</v>
      </c>
      <c r="B5" s="35">
        <f>B6</f>
        <v>152000</v>
      </c>
      <c r="C5" s="35">
        <f t="shared" ref="C5:E5" si="0">C6</f>
        <v>53000</v>
      </c>
      <c r="D5" s="35">
        <f t="shared" si="0"/>
        <v>80000</v>
      </c>
      <c r="E5" s="35">
        <f t="shared" si="0"/>
        <v>285000</v>
      </c>
      <c r="F5" s="36"/>
      <c r="G5" s="35">
        <f>G6</f>
        <v>76000</v>
      </c>
      <c r="H5" s="35">
        <f t="shared" ref="H5:J5" si="1">H6</f>
        <v>17000</v>
      </c>
      <c r="I5" s="35">
        <f t="shared" si="1"/>
        <v>60000</v>
      </c>
      <c r="J5" s="35">
        <f t="shared" si="1"/>
        <v>153000</v>
      </c>
      <c r="K5" s="36"/>
      <c r="L5" s="35">
        <f>L6</f>
        <v>25000</v>
      </c>
      <c r="M5" s="35">
        <f t="shared" ref="M5:O5" si="2">M6</f>
        <v>20000</v>
      </c>
      <c r="N5" s="35">
        <f t="shared" si="2"/>
        <v>0</v>
      </c>
      <c r="O5" s="35">
        <f t="shared" si="2"/>
        <v>55000</v>
      </c>
      <c r="P5" s="36"/>
    </row>
    <row r="6" spans="1:16" s="20" customFormat="1" ht="56">
      <c r="A6" s="37" t="str">
        <f>Planification!A3</f>
        <v>Programme 1 Stratégie Nationale et Plan d'Actions sur la Biodiversité 2013-2020</v>
      </c>
      <c r="B6" s="38">
        <f>B7+B20</f>
        <v>152000</v>
      </c>
      <c r="C6" s="38">
        <f t="shared" ref="C6:D6" si="3">C7+C20</f>
        <v>53000</v>
      </c>
      <c r="D6" s="38">
        <f t="shared" si="3"/>
        <v>80000</v>
      </c>
      <c r="E6" s="38">
        <f>Planification!C3</f>
        <v>285000</v>
      </c>
      <c r="F6" s="29">
        <f t="shared" ref="F6:F13" si="4">IF((B6+C6+D6)=0,0,E6-SUM(B6:D6))</f>
        <v>0</v>
      </c>
      <c r="G6" s="38">
        <f>G7+G20</f>
        <v>76000</v>
      </c>
      <c r="H6" s="38">
        <f t="shared" ref="H6" si="5">H7+H20</f>
        <v>17000</v>
      </c>
      <c r="I6" s="38">
        <f t="shared" ref="I6" si="6">I7+I20</f>
        <v>60000</v>
      </c>
      <c r="J6" s="38">
        <f>Planification!H3</f>
        <v>153000</v>
      </c>
      <c r="K6" s="29">
        <f t="shared" ref="K6:K13" si="7">IF((G6+H6+I6)=0,0,J6-SUM(G6:I6))</f>
        <v>0</v>
      </c>
      <c r="L6" s="38">
        <f>L7+L20</f>
        <v>25000</v>
      </c>
      <c r="M6" s="38">
        <f t="shared" ref="M6" si="8">M7+M20</f>
        <v>20000</v>
      </c>
      <c r="N6" s="38">
        <f t="shared" ref="N6" si="9">N7+N20</f>
        <v>0</v>
      </c>
      <c r="O6" s="38">
        <f>Planification!I3</f>
        <v>55000</v>
      </c>
      <c r="P6" s="29">
        <f t="shared" ref="P6:P13" si="10">IF((L6+M6+N6)=0,0,O6-SUM(L6:N6))</f>
        <v>10000</v>
      </c>
    </row>
    <row r="7" spans="1:16" s="20" customFormat="1" ht="39" customHeight="1">
      <c r="A7" s="39" t="str">
        <f>Planification!A4</f>
        <v xml:space="preserve">Sous-programme 1.1 Gestion des causes sous-jacentes de l’appauvrissement de la biodiversité à travers l’implication et l’engagement de toutes les parties prenantes à tous les niveaux </v>
      </c>
      <c r="B7" s="40">
        <f>B8+B14</f>
        <v>127000</v>
      </c>
      <c r="C7" s="40">
        <f t="shared" ref="C7:D7" si="11">C8+C14</f>
        <v>43000</v>
      </c>
      <c r="D7" s="40">
        <f t="shared" si="11"/>
        <v>0</v>
      </c>
      <c r="E7" s="40">
        <f>Planification!C4</f>
        <v>170000</v>
      </c>
      <c r="F7" s="29">
        <f t="shared" si="4"/>
        <v>0</v>
      </c>
      <c r="G7" s="40">
        <f>G8+G14</f>
        <v>76000</v>
      </c>
      <c r="H7" s="40">
        <f t="shared" ref="H7" si="12">H8+H14</f>
        <v>17000</v>
      </c>
      <c r="I7" s="40">
        <f t="shared" ref="I7" si="13">I8+I14</f>
        <v>0</v>
      </c>
      <c r="J7" s="40">
        <f>Planification!H4</f>
        <v>93000</v>
      </c>
      <c r="K7" s="29">
        <f t="shared" si="7"/>
        <v>0</v>
      </c>
      <c r="L7" s="40">
        <f>L8+L14</f>
        <v>15000</v>
      </c>
      <c r="M7" s="40">
        <f t="shared" ref="M7" si="14">M8+M14</f>
        <v>5000</v>
      </c>
      <c r="N7" s="40">
        <f t="shared" ref="N7" si="15">N8+N14</f>
        <v>0</v>
      </c>
      <c r="O7" s="40">
        <f>Planification!I4</f>
        <v>30000</v>
      </c>
      <c r="P7" s="29">
        <f t="shared" si="10"/>
        <v>10000</v>
      </c>
    </row>
    <row r="8" spans="1:16" s="20" customFormat="1" ht="62.5" customHeight="1">
      <c r="A8" s="24" t="str">
        <f>Planification!A5</f>
        <v xml:space="preserve">Action 1.1.1 Sensibiliser la population sur les méfaits de certaines pratiques telles que les feux de brousse, la surpêche, la pêche avec des produits toxiques, la déforestation, etc., par des campagnes d’éducation et d’information 
</v>
      </c>
      <c r="B8" s="21">
        <f>SUM(B9:B13)</f>
        <v>95000</v>
      </c>
      <c r="C8" s="21">
        <f t="shared" ref="C8:D8" si="16">SUM(C9:C13)</f>
        <v>40000</v>
      </c>
      <c r="D8" s="21">
        <f t="shared" si="16"/>
        <v>0</v>
      </c>
      <c r="E8" s="21">
        <f>Planification!C5</f>
        <v>135000</v>
      </c>
      <c r="F8" s="29">
        <f t="shared" si="4"/>
        <v>0</v>
      </c>
      <c r="G8" s="21">
        <f>SUM(G9:G13)</f>
        <v>50000</v>
      </c>
      <c r="H8" s="21">
        <f t="shared" ref="H8" si="17">SUM(H9:H13)</f>
        <v>0</v>
      </c>
      <c r="I8" s="21">
        <f t="shared" ref="I8" si="18">SUM(I9:I13)</f>
        <v>0</v>
      </c>
      <c r="J8" s="21">
        <f>Planification!H5</f>
        <v>50000</v>
      </c>
      <c r="K8" s="29">
        <f t="shared" si="7"/>
        <v>0</v>
      </c>
      <c r="L8" s="21">
        <f>SUM(L9:L13)</f>
        <v>15000</v>
      </c>
      <c r="M8" s="21">
        <f t="shared" ref="M8" si="19">SUM(M9:M13)</f>
        <v>5000</v>
      </c>
      <c r="N8" s="21">
        <f t="shared" ref="N8" si="20">SUM(N9:N13)</f>
        <v>0</v>
      </c>
      <c r="O8" s="21">
        <f>Planification!I5</f>
        <v>20000</v>
      </c>
      <c r="P8" s="29">
        <f t="shared" si="10"/>
        <v>0</v>
      </c>
    </row>
    <row r="9" spans="1:16" s="20" customFormat="1">
      <c r="A9" s="28" t="str">
        <f>Planification!B6</f>
        <v>Réunion de consultation  pour les TDR</v>
      </c>
      <c r="B9" s="33">
        <v>5000</v>
      </c>
      <c r="C9" s="33">
        <v>25000</v>
      </c>
      <c r="D9" s="33"/>
      <c r="E9" s="22">
        <f>Planification!C6</f>
        <v>30000</v>
      </c>
      <c r="F9" s="29">
        <f t="shared" si="4"/>
        <v>0</v>
      </c>
      <c r="G9" s="33"/>
      <c r="H9" s="33"/>
      <c r="I9" s="33"/>
      <c r="J9" s="22">
        <f>Planification!H6</f>
        <v>0</v>
      </c>
      <c r="K9" s="29">
        <f t="shared" si="7"/>
        <v>0</v>
      </c>
      <c r="L9" s="33"/>
      <c r="M9" s="33"/>
      <c r="N9" s="33"/>
      <c r="O9" s="22">
        <f>Planification!I6</f>
        <v>0</v>
      </c>
      <c r="P9" s="29">
        <f t="shared" si="10"/>
        <v>0</v>
      </c>
    </row>
    <row r="10" spans="1:16" s="20" customFormat="1">
      <c r="A10" s="28" t="str">
        <f>Planification!B7</f>
        <v>Atelier de lancement</v>
      </c>
      <c r="B10" s="33">
        <v>30000</v>
      </c>
      <c r="C10" s="33">
        <v>10000</v>
      </c>
      <c r="D10" s="33"/>
      <c r="E10" s="22">
        <f>Planification!C7</f>
        <v>40000</v>
      </c>
      <c r="F10" s="29">
        <f t="shared" si="4"/>
        <v>0</v>
      </c>
      <c r="G10" s="33"/>
      <c r="H10" s="33"/>
      <c r="I10" s="33"/>
      <c r="J10" s="22">
        <f>Planification!H7</f>
        <v>0</v>
      </c>
      <c r="K10" s="29">
        <f t="shared" si="7"/>
        <v>0</v>
      </c>
      <c r="L10" s="33"/>
      <c r="M10" s="33"/>
      <c r="N10" s="33"/>
      <c r="O10" s="22">
        <f>Planification!I7</f>
        <v>0</v>
      </c>
      <c r="P10" s="29">
        <f t="shared" si="10"/>
        <v>0</v>
      </c>
    </row>
    <row r="11" spans="1:16" s="20" customFormat="1">
      <c r="A11" s="28" t="str">
        <f>Planification!B8</f>
        <v>Consultation</v>
      </c>
      <c r="B11" s="33">
        <v>35000</v>
      </c>
      <c r="C11" s="33"/>
      <c r="D11" s="33"/>
      <c r="E11" s="22">
        <f>Planification!C8</f>
        <v>35000</v>
      </c>
      <c r="F11" s="29">
        <f t="shared" si="4"/>
        <v>0</v>
      </c>
      <c r="G11" s="33"/>
      <c r="H11" s="33"/>
      <c r="I11" s="33"/>
      <c r="J11" s="22">
        <f>Planification!H8</f>
        <v>0</v>
      </c>
      <c r="K11" s="29">
        <f t="shared" si="7"/>
        <v>0</v>
      </c>
      <c r="L11" s="33"/>
      <c r="M11" s="33"/>
      <c r="N11" s="33"/>
      <c r="O11" s="22">
        <f>Planification!I8</f>
        <v>0</v>
      </c>
      <c r="P11" s="29">
        <f t="shared" si="10"/>
        <v>0</v>
      </c>
    </row>
    <row r="12" spans="1:16" s="20" customFormat="1">
      <c r="A12" s="28" t="str">
        <f>Planification!B9</f>
        <v>Sensibilisation sur le terrain</v>
      </c>
      <c r="B12" s="33">
        <v>25000</v>
      </c>
      <c r="C12" s="33">
        <v>5000</v>
      </c>
      <c r="D12" s="33"/>
      <c r="E12" s="22">
        <f>Planification!C9</f>
        <v>30000</v>
      </c>
      <c r="F12" s="29">
        <f t="shared" si="4"/>
        <v>0</v>
      </c>
      <c r="G12" s="33">
        <v>50000</v>
      </c>
      <c r="H12" s="33"/>
      <c r="I12" s="33"/>
      <c r="J12" s="22">
        <f>Planification!H9</f>
        <v>50000</v>
      </c>
      <c r="K12" s="29">
        <f t="shared" si="7"/>
        <v>0</v>
      </c>
      <c r="L12" s="33"/>
      <c r="M12" s="33"/>
      <c r="N12" s="33"/>
      <c r="O12" s="22">
        <f>Planification!I9</f>
        <v>0</v>
      </c>
      <c r="P12" s="29">
        <f t="shared" si="10"/>
        <v>0</v>
      </c>
    </row>
    <row r="13" spans="1:16" s="20" customFormat="1">
      <c r="A13" s="28" t="str">
        <f>Planification!B10</f>
        <v>Suivi de sensibilisation</v>
      </c>
      <c r="B13" s="33"/>
      <c r="C13" s="33"/>
      <c r="D13" s="33"/>
      <c r="E13" s="22">
        <f>Planification!C10</f>
        <v>0</v>
      </c>
      <c r="F13" s="29">
        <f t="shared" si="4"/>
        <v>0</v>
      </c>
      <c r="G13" s="33"/>
      <c r="H13" s="33"/>
      <c r="I13" s="33"/>
      <c r="J13" s="22">
        <f>Planification!H10</f>
        <v>0</v>
      </c>
      <c r="K13" s="29">
        <f t="shared" si="7"/>
        <v>0</v>
      </c>
      <c r="L13" s="33">
        <v>15000</v>
      </c>
      <c r="M13" s="33">
        <v>5000</v>
      </c>
      <c r="N13" s="33"/>
      <c r="O13" s="22">
        <f>Planification!I10</f>
        <v>20000</v>
      </c>
      <c r="P13" s="29">
        <f t="shared" si="10"/>
        <v>0</v>
      </c>
    </row>
    <row r="14" spans="1:16" s="20" customFormat="1" ht="39">
      <c r="A14" s="24" t="str">
        <f>Planification!A11</f>
        <v xml:space="preserve">Action 1.1.2 Renforcer les capacités des communautés locales et autochtones en matière d’utilisation durable des ressources biologiques </v>
      </c>
      <c r="B14" s="21">
        <f>SUM(B15:B19)</f>
        <v>32000</v>
      </c>
      <c r="C14" s="21">
        <f t="shared" ref="C14" si="21">SUM(C15:C19)</f>
        <v>3000</v>
      </c>
      <c r="D14" s="21">
        <f t="shared" ref="D14" si="22">SUM(D15:D19)</f>
        <v>0</v>
      </c>
      <c r="E14" s="23">
        <f>SUM(B14:D14)</f>
        <v>35000</v>
      </c>
      <c r="F14" s="29">
        <f t="shared" ref="F14:F26" si="23">IF((B14+C14+D14)=0,0,E14-SUM(B14:D14))</f>
        <v>0</v>
      </c>
      <c r="G14" s="21">
        <f>SUM(G15:G19)</f>
        <v>26000</v>
      </c>
      <c r="H14" s="21">
        <f t="shared" ref="H14" si="24">SUM(H15:H19)</f>
        <v>17000</v>
      </c>
      <c r="I14" s="21">
        <f t="shared" ref="I14" si="25">SUM(I15:I19)</f>
        <v>0</v>
      </c>
      <c r="J14" s="23">
        <f>SUM(G14:I14)</f>
        <v>43000</v>
      </c>
      <c r="K14" s="29">
        <f t="shared" ref="K14:K26" si="26">IF((G14+H14+I14)=0,0,J14-SUM(G14:I14))</f>
        <v>0</v>
      </c>
      <c r="L14" s="21">
        <f>SUM(L15:L19)</f>
        <v>0</v>
      </c>
      <c r="M14" s="21">
        <f t="shared" ref="M14" si="27">SUM(M15:M19)</f>
        <v>0</v>
      </c>
      <c r="N14" s="21">
        <f t="shared" ref="N14" si="28">SUM(N15:N19)</f>
        <v>0</v>
      </c>
      <c r="O14" s="23">
        <f>SUM(L14:N14)</f>
        <v>0</v>
      </c>
      <c r="P14" s="29">
        <f t="shared" ref="P14:P26" si="29">IF((L14+M14+N14)=0,0,O14-SUM(L14:N14))</f>
        <v>0</v>
      </c>
    </row>
    <row r="15" spans="1:16" s="20" customFormat="1">
      <c r="A15" s="28" t="str">
        <f>Planification!B12</f>
        <v>Réunion préparatif</v>
      </c>
      <c r="B15" s="33">
        <v>5000</v>
      </c>
      <c r="C15" s="33"/>
      <c r="D15" s="33"/>
      <c r="E15" s="22">
        <f>Planification!C12</f>
        <v>5000</v>
      </c>
      <c r="F15" s="29">
        <f t="shared" si="23"/>
        <v>0</v>
      </c>
      <c r="G15" s="33"/>
      <c r="H15" s="33"/>
      <c r="I15" s="33"/>
      <c r="J15" s="22">
        <f>Planification!H12</f>
        <v>0</v>
      </c>
      <c r="K15" s="29">
        <f t="shared" si="26"/>
        <v>0</v>
      </c>
      <c r="L15" s="33"/>
      <c r="M15" s="33"/>
      <c r="N15" s="33"/>
      <c r="O15" s="22">
        <f>Planification!I12</f>
        <v>0</v>
      </c>
      <c r="P15" s="29">
        <f t="shared" si="29"/>
        <v>0</v>
      </c>
    </row>
    <row r="16" spans="1:16" s="20" customFormat="1">
      <c r="A16" s="28" t="str">
        <f>Planification!B13</f>
        <v>Analyse et planifiaction</v>
      </c>
      <c r="B16" s="33">
        <v>20000</v>
      </c>
      <c r="C16" s="33"/>
      <c r="D16" s="33"/>
      <c r="E16" s="22">
        <f>Planification!C13</f>
        <v>20000</v>
      </c>
      <c r="F16" s="29">
        <f t="shared" si="23"/>
        <v>0</v>
      </c>
      <c r="G16" s="33"/>
      <c r="H16" s="33"/>
      <c r="I16" s="33"/>
      <c r="J16" s="22">
        <f>Planification!H13</f>
        <v>0</v>
      </c>
      <c r="K16" s="29">
        <f t="shared" si="26"/>
        <v>0</v>
      </c>
      <c r="L16" s="33"/>
      <c r="M16" s="33"/>
      <c r="N16" s="33"/>
      <c r="O16" s="22">
        <f>Planification!I13</f>
        <v>0</v>
      </c>
      <c r="P16" s="29">
        <f t="shared" si="29"/>
        <v>0</v>
      </c>
    </row>
    <row r="17" spans="1:16" s="20" customFormat="1">
      <c r="A17" s="28" t="str">
        <f>Planification!B14</f>
        <v>Renforcement des capacités</v>
      </c>
      <c r="B17" s="33">
        <v>7000</v>
      </c>
      <c r="C17" s="33">
        <v>3000</v>
      </c>
      <c r="D17" s="33"/>
      <c r="E17" s="22">
        <f>Planification!C14</f>
        <v>10000</v>
      </c>
      <c r="F17" s="29">
        <f t="shared" si="23"/>
        <v>0</v>
      </c>
      <c r="G17" s="33">
        <v>25000</v>
      </c>
      <c r="H17" s="33">
        <v>15000</v>
      </c>
      <c r="I17" s="33"/>
      <c r="J17" s="22">
        <f>Planification!H14</f>
        <v>40000</v>
      </c>
      <c r="K17" s="29">
        <f t="shared" si="26"/>
        <v>0</v>
      </c>
      <c r="L17" s="33"/>
      <c r="M17" s="33"/>
      <c r="N17" s="33"/>
      <c r="O17" s="22">
        <f>Planification!I14</f>
        <v>0</v>
      </c>
      <c r="P17" s="29">
        <f t="shared" si="29"/>
        <v>0</v>
      </c>
    </row>
    <row r="18" spans="1:16" s="20" customFormat="1">
      <c r="A18" s="28" t="str">
        <f>Planification!B15</f>
        <v>Suivi de auprès des communautés</v>
      </c>
      <c r="B18" s="33"/>
      <c r="C18" s="33"/>
      <c r="D18" s="33"/>
      <c r="E18" s="22">
        <f>Planification!C15</f>
        <v>0</v>
      </c>
      <c r="F18" s="29">
        <f t="shared" si="23"/>
        <v>0</v>
      </c>
      <c r="G18" s="33">
        <v>1000</v>
      </c>
      <c r="H18" s="33">
        <v>2000</v>
      </c>
      <c r="I18" s="33"/>
      <c r="J18" s="22">
        <f>Planification!H15</f>
        <v>3000</v>
      </c>
      <c r="K18" s="29">
        <f t="shared" si="26"/>
        <v>0</v>
      </c>
      <c r="L18" s="33"/>
      <c r="M18" s="33"/>
      <c r="N18" s="33"/>
      <c r="O18" s="22">
        <f>Planification!I15</f>
        <v>10000</v>
      </c>
      <c r="P18" s="29">
        <f t="shared" si="29"/>
        <v>0</v>
      </c>
    </row>
    <row r="19" spans="1:16" s="20" customFormat="1">
      <c r="A19" s="28" t="str">
        <f>Planification!B16</f>
        <v>.</v>
      </c>
      <c r="B19" s="33"/>
      <c r="C19" s="33"/>
      <c r="D19" s="33"/>
      <c r="E19" s="22">
        <f>Planification!C16</f>
        <v>0</v>
      </c>
      <c r="F19" s="29">
        <f t="shared" si="23"/>
        <v>0</v>
      </c>
      <c r="G19" s="33"/>
      <c r="H19" s="33"/>
      <c r="I19" s="33"/>
      <c r="J19" s="22">
        <f>Planification!H16</f>
        <v>0</v>
      </c>
      <c r="K19" s="29">
        <f t="shared" si="26"/>
        <v>0</v>
      </c>
      <c r="L19" s="33"/>
      <c r="M19" s="33"/>
      <c r="N19" s="33"/>
      <c r="O19" s="22">
        <f>Planification!I16</f>
        <v>0</v>
      </c>
      <c r="P19" s="29">
        <f t="shared" si="29"/>
        <v>0</v>
      </c>
    </row>
    <row r="20" spans="1:16" s="20" customFormat="1" ht="39" customHeight="1">
      <c r="A20" s="39" t="str">
        <f>Planification!A17</f>
        <v>Sous-programme 1.2 Amélioration de l’état de la diversité biologique en sauvegardant les écosystèmes, les espèces et la diversité génétique</v>
      </c>
      <c r="B20" s="40">
        <f>B21+B27</f>
        <v>25000</v>
      </c>
      <c r="C20" s="40">
        <f t="shared" ref="C20" si="30">C21+C27</f>
        <v>10000</v>
      </c>
      <c r="D20" s="40">
        <f t="shared" ref="D20" si="31">D21+D27</f>
        <v>80000</v>
      </c>
      <c r="E20" s="40">
        <f>SUM(B20:D20)</f>
        <v>115000</v>
      </c>
      <c r="F20" s="29">
        <f t="shared" si="23"/>
        <v>0</v>
      </c>
      <c r="G20" s="40">
        <f>G21+G27</f>
        <v>0</v>
      </c>
      <c r="H20" s="40">
        <f t="shared" ref="H20" si="32">H21+H27</f>
        <v>0</v>
      </c>
      <c r="I20" s="40">
        <f t="shared" ref="I20" si="33">I21+I27</f>
        <v>60000</v>
      </c>
      <c r="J20" s="40">
        <f>SUM(G20:I20)</f>
        <v>60000</v>
      </c>
      <c r="K20" s="29">
        <f t="shared" si="26"/>
        <v>0</v>
      </c>
      <c r="L20" s="40">
        <f>L21+L27</f>
        <v>10000</v>
      </c>
      <c r="M20" s="40">
        <f t="shared" ref="M20" si="34">M21+M27</f>
        <v>15000</v>
      </c>
      <c r="N20" s="40">
        <f t="shared" ref="N20" si="35">N21+N27</f>
        <v>0</v>
      </c>
      <c r="O20" s="40">
        <f>SUM(L20:N20)</f>
        <v>25000</v>
      </c>
      <c r="P20" s="29">
        <f t="shared" si="29"/>
        <v>0</v>
      </c>
    </row>
    <row r="21" spans="1:16" s="20" customFormat="1" ht="39">
      <c r="A21" s="24" t="str">
        <f>Planification!A18</f>
        <v xml:space="preserve">Action 1.2.1 Mettre en place et entretenir des installations de conservation ex situ  (Jardins botaniques, Musées vivants, Zoos, arboretums, banques de gènes) </v>
      </c>
      <c r="B21" s="21">
        <f>SUM(B22:B26)</f>
        <v>25000</v>
      </c>
      <c r="C21" s="21">
        <f t="shared" ref="C21" si="36">SUM(C22:C26)</f>
        <v>10000</v>
      </c>
      <c r="D21" s="21">
        <f t="shared" ref="D21" si="37">SUM(D22:D26)</f>
        <v>80000</v>
      </c>
      <c r="E21" s="23">
        <f>SUM(B21:D21)</f>
        <v>115000</v>
      </c>
      <c r="F21" s="29">
        <f t="shared" si="23"/>
        <v>0</v>
      </c>
      <c r="G21" s="21">
        <f>SUM(G22:G26)</f>
        <v>0</v>
      </c>
      <c r="H21" s="21">
        <f t="shared" ref="H21" si="38">SUM(H22:H26)</f>
        <v>0</v>
      </c>
      <c r="I21" s="21">
        <f t="shared" ref="I21" si="39">SUM(I22:I26)</f>
        <v>60000</v>
      </c>
      <c r="J21" s="23">
        <f>SUM(G21:I21)</f>
        <v>60000</v>
      </c>
      <c r="K21" s="29">
        <f t="shared" si="26"/>
        <v>0</v>
      </c>
      <c r="L21" s="21">
        <f>SUM(L22:L26)</f>
        <v>10000</v>
      </c>
      <c r="M21" s="21">
        <f t="shared" ref="M21" si="40">SUM(M22:M26)</f>
        <v>15000</v>
      </c>
      <c r="N21" s="21">
        <f t="shared" ref="N21" si="41">SUM(N22:N26)</f>
        <v>0</v>
      </c>
      <c r="O21" s="23">
        <f>SUM(L21:N21)</f>
        <v>25000</v>
      </c>
      <c r="P21" s="29">
        <f t="shared" si="29"/>
        <v>0</v>
      </c>
    </row>
    <row r="22" spans="1:16" s="20" customFormat="1">
      <c r="A22" s="28" t="str">
        <f>Planification!B19</f>
        <v>Planification</v>
      </c>
      <c r="B22" s="33">
        <v>10000</v>
      </c>
      <c r="C22" s="33">
        <v>5000</v>
      </c>
      <c r="D22" s="33"/>
      <c r="E22" s="22">
        <f>Planification!C19</f>
        <v>15000</v>
      </c>
      <c r="F22" s="29">
        <f t="shared" si="23"/>
        <v>0</v>
      </c>
      <c r="G22" s="33"/>
      <c r="H22" s="33"/>
      <c r="I22" s="33"/>
      <c r="J22" s="22">
        <f>Planification!H19</f>
        <v>0</v>
      </c>
      <c r="K22" s="29">
        <f t="shared" si="26"/>
        <v>0</v>
      </c>
      <c r="L22" s="33"/>
      <c r="M22" s="33"/>
      <c r="N22" s="33"/>
      <c r="O22" s="22">
        <f>Planification!I19</f>
        <v>0</v>
      </c>
      <c r="P22" s="29">
        <f t="shared" si="29"/>
        <v>0</v>
      </c>
    </row>
    <row r="23" spans="1:16" s="20" customFormat="1" ht="26">
      <c r="A23" s="28" t="str">
        <f>Planification!B20</f>
        <v>Exécution de la mise au point ( réunions , la validation , l'achat d'équipement )</v>
      </c>
      <c r="B23" s="33">
        <v>15000</v>
      </c>
      <c r="C23" s="33">
        <v>5000</v>
      </c>
      <c r="D23" s="33">
        <v>80000</v>
      </c>
      <c r="E23" s="22">
        <f>Planification!C20</f>
        <v>100000</v>
      </c>
      <c r="F23" s="29">
        <f t="shared" si="23"/>
        <v>0</v>
      </c>
      <c r="G23" s="33"/>
      <c r="H23" s="33"/>
      <c r="I23" s="33">
        <v>60000</v>
      </c>
      <c r="J23" s="22">
        <f>Planification!H20</f>
        <v>60000</v>
      </c>
      <c r="K23" s="29">
        <f t="shared" si="26"/>
        <v>0</v>
      </c>
      <c r="L23" s="33"/>
      <c r="M23" s="33"/>
      <c r="N23" s="33"/>
      <c r="O23" s="22">
        <f>Planification!I20</f>
        <v>0</v>
      </c>
      <c r="P23" s="29">
        <f t="shared" si="29"/>
        <v>0</v>
      </c>
    </row>
    <row r="24" spans="1:16" s="20" customFormat="1">
      <c r="A24" s="28" t="str">
        <f>Planification!B21</f>
        <v>Entretien des installations</v>
      </c>
      <c r="B24" s="33"/>
      <c r="C24" s="33"/>
      <c r="D24" s="33"/>
      <c r="E24" s="22">
        <f>Planification!C21</f>
        <v>0</v>
      </c>
      <c r="F24" s="29">
        <f t="shared" si="23"/>
        <v>0</v>
      </c>
      <c r="G24" s="33"/>
      <c r="H24" s="33"/>
      <c r="I24" s="33"/>
      <c r="J24" s="22">
        <f>Planification!H21</f>
        <v>0</v>
      </c>
      <c r="K24" s="29">
        <f t="shared" si="26"/>
        <v>0</v>
      </c>
      <c r="L24" s="33">
        <v>10000</v>
      </c>
      <c r="M24" s="33">
        <v>15000</v>
      </c>
      <c r="N24" s="33"/>
      <c r="O24" s="22">
        <f>Planification!I21</f>
        <v>25000</v>
      </c>
      <c r="P24" s="29">
        <f t="shared" si="29"/>
        <v>0</v>
      </c>
    </row>
    <row r="25" spans="1:16" s="20" customFormat="1">
      <c r="A25" s="28">
        <f>Planification!B22</f>
        <v>0</v>
      </c>
      <c r="B25" s="33"/>
      <c r="C25" s="33"/>
      <c r="D25" s="33"/>
      <c r="E25" s="22">
        <f>Planification!C22</f>
        <v>0</v>
      </c>
      <c r="F25" s="29">
        <f t="shared" si="23"/>
        <v>0</v>
      </c>
      <c r="G25" s="33"/>
      <c r="H25" s="33"/>
      <c r="I25" s="33"/>
      <c r="J25" s="22">
        <f>Planification!H22</f>
        <v>0</v>
      </c>
      <c r="K25" s="29">
        <f t="shared" si="26"/>
        <v>0</v>
      </c>
      <c r="L25" s="33"/>
      <c r="M25" s="33"/>
      <c r="N25" s="33"/>
      <c r="O25" s="22">
        <f>Planification!I22</f>
        <v>0</v>
      </c>
      <c r="P25" s="29">
        <f t="shared" si="29"/>
        <v>0</v>
      </c>
    </row>
    <row r="26" spans="1:16" s="20" customFormat="1">
      <c r="A26" s="28">
        <f>Planification!B23</f>
        <v>0</v>
      </c>
      <c r="B26" s="33"/>
      <c r="C26" s="33"/>
      <c r="D26" s="33"/>
      <c r="E26" s="22">
        <f>Planification!C23</f>
        <v>0</v>
      </c>
      <c r="F26" s="29">
        <f t="shared" si="23"/>
        <v>0</v>
      </c>
      <c r="G26" s="33"/>
      <c r="H26" s="33"/>
      <c r="I26" s="33"/>
      <c r="J26" s="22">
        <f>Planification!H23</f>
        <v>0</v>
      </c>
      <c r="K26" s="29">
        <f t="shared" si="26"/>
        <v>0</v>
      </c>
      <c r="L26" s="33"/>
      <c r="M26" s="33"/>
      <c r="N26" s="33"/>
      <c r="O26" s="22">
        <f>Planification!I23</f>
        <v>0</v>
      </c>
      <c r="P26" s="29">
        <f t="shared" si="29"/>
        <v>0</v>
      </c>
    </row>
  </sheetData>
  <sheetProtection formatCells="0" formatColumns="0" formatRows="0" autoFilter="0"/>
  <mergeCells count="3">
    <mergeCell ref="B3:E3"/>
    <mergeCell ref="G3:J3"/>
    <mergeCell ref="L3:O3"/>
  </mergeCells>
  <conditionalFormatting sqref="A21:E70 A8:E19 G27:J70 G21:J21 G8:I19 G22:I26 L27:O70 L21:O21 L8:N19 L22:N26">
    <cfRule type="expression" priority="182">
      <formula>#REF!=4</formula>
    </cfRule>
    <cfRule type="expression" dxfId="14" priority="183">
      <formula>#REF!=3</formula>
    </cfRule>
    <cfRule type="expression" dxfId="13" priority="184">
      <formula>#REF!=2</formula>
    </cfRule>
  </conditionalFormatting>
  <conditionalFormatting sqref="J8:J14">
    <cfRule type="expression" priority="35">
      <formula>#REF!=4</formula>
    </cfRule>
    <cfRule type="expression" dxfId="12" priority="36">
      <formula>#REF!=3</formula>
    </cfRule>
    <cfRule type="expression" dxfId="11" priority="37">
      <formula>#REF!=2</formula>
    </cfRule>
  </conditionalFormatting>
  <conditionalFormatting sqref="J15:J19">
    <cfRule type="expression" priority="32">
      <formula>#REF!=4</formula>
    </cfRule>
    <cfRule type="expression" dxfId="10" priority="33">
      <formula>#REF!=3</formula>
    </cfRule>
    <cfRule type="expression" dxfId="9" priority="34">
      <formula>#REF!=2</formula>
    </cfRule>
  </conditionalFormatting>
  <conditionalFormatting sqref="J22:J26">
    <cfRule type="expression" priority="29">
      <formula>#REF!=4</formula>
    </cfRule>
    <cfRule type="expression" dxfId="8" priority="30">
      <formula>#REF!=3</formula>
    </cfRule>
    <cfRule type="expression" dxfId="7" priority="31">
      <formula>#REF!=2</formula>
    </cfRule>
  </conditionalFormatting>
  <conditionalFormatting sqref="O8:O14">
    <cfRule type="expression" priority="26">
      <formula>#REF!=4</formula>
    </cfRule>
    <cfRule type="expression" dxfId="6" priority="27">
      <formula>#REF!=3</formula>
    </cfRule>
    <cfRule type="expression" dxfId="5" priority="28">
      <formula>#REF!=2</formula>
    </cfRule>
  </conditionalFormatting>
  <conditionalFormatting sqref="O15:O19">
    <cfRule type="expression" priority="23">
      <formula>#REF!=4</formula>
    </cfRule>
    <cfRule type="expression" dxfId="4" priority="24">
      <formula>#REF!=3</formula>
    </cfRule>
    <cfRule type="expression" dxfId="3" priority="25">
      <formula>#REF!=2</formula>
    </cfRule>
  </conditionalFormatting>
  <conditionalFormatting sqref="O22:O26">
    <cfRule type="expression" priority="20">
      <formula>#REF!=4</formula>
    </cfRule>
    <cfRule type="expression" dxfId="2" priority="21">
      <formula>#REF!=3</formula>
    </cfRule>
    <cfRule type="expression" dxfId="1" priority="22">
      <formula>#REF!=2</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tabColor rgb="FFFFC000"/>
  </sheetPr>
  <dimension ref="A1:G8"/>
  <sheetViews>
    <sheetView topLeftCell="B1" workbookViewId="0">
      <selection activeCell="F13" sqref="F13"/>
    </sheetView>
  </sheetViews>
  <sheetFormatPr defaultColWidth="12" defaultRowHeight="13" outlineLevelCol="1"/>
  <cols>
    <col min="1" max="1" width="12" style="1" hidden="1" customWidth="1" outlineLevel="1"/>
    <col min="2" max="2" width="22.6640625" style="1" bestFit="1" customWidth="1" collapsed="1"/>
    <col min="3" max="6" width="17" style="1" customWidth="1"/>
    <col min="7" max="16384" width="12" style="1"/>
  </cols>
  <sheetData>
    <row r="1" spans="1:7" ht="18">
      <c r="A1" s="1">
        <v>2</v>
      </c>
      <c r="B1" s="78" t="s">
        <v>18</v>
      </c>
      <c r="C1" s="78"/>
      <c r="D1" s="78"/>
      <c r="E1" s="78"/>
      <c r="F1" s="78"/>
      <c r="G1" s="78"/>
    </row>
    <row r="2" spans="1:7" ht="13.5" thickBot="1"/>
    <row r="3" spans="1:7" ht="18">
      <c r="B3" s="75" t="s">
        <v>19</v>
      </c>
      <c r="C3" s="76"/>
      <c r="D3" s="76"/>
      <c r="E3" s="76"/>
      <c r="F3" s="76"/>
      <c r="G3" s="77"/>
    </row>
    <row r="4" spans="1:7" ht="15.5">
      <c r="B4" s="14" t="s">
        <v>20</v>
      </c>
      <c r="C4" s="12">
        <v>2016</v>
      </c>
      <c r="D4" s="12">
        <f>C4+1</f>
        <v>2017</v>
      </c>
      <c r="E4" s="12">
        <f>D4+1</f>
        <v>2018</v>
      </c>
      <c r="F4" s="12" t="s">
        <v>0</v>
      </c>
      <c r="G4" s="15" t="s">
        <v>1</v>
      </c>
    </row>
    <row r="5" spans="1:7" ht="15.5">
      <c r="B5" s="41" t="str">
        <f>'Coûts par catégories'!B4</f>
        <v>Salaire</v>
      </c>
      <c r="C5" s="11">
        <f>'Coûts par catégories'!B5</f>
        <v>152000</v>
      </c>
      <c r="D5" s="11">
        <f>'Coûts par catégories'!G5</f>
        <v>76000</v>
      </c>
      <c r="E5" s="11">
        <f>'Coûts par catégories'!L5</f>
        <v>25000</v>
      </c>
      <c r="F5" s="13">
        <f>SUM(C5:E5)</f>
        <v>253000</v>
      </c>
      <c r="G5" s="16">
        <f>F5/$F$8</f>
        <v>0.52380952380952384</v>
      </c>
    </row>
    <row r="6" spans="1:7" ht="15.5">
      <c r="B6" s="41" t="str">
        <f>'Coûts par catégories'!C4</f>
        <v>Foncionnement</v>
      </c>
      <c r="C6" s="11">
        <f>'Coûts par catégories'!C5</f>
        <v>53000</v>
      </c>
      <c r="D6" s="11">
        <f>'Coûts par catégories'!H5</f>
        <v>17000</v>
      </c>
      <c r="E6" s="11">
        <f>'Coûts par catégories'!M5</f>
        <v>20000</v>
      </c>
      <c r="F6" s="13">
        <f>SUM(C6:E6)</f>
        <v>90000</v>
      </c>
      <c r="G6" s="16">
        <f>F6/$F$8</f>
        <v>0.18633540372670807</v>
      </c>
    </row>
    <row r="7" spans="1:7" ht="15.5">
      <c r="B7" s="41" t="str">
        <f>'Coûts par catégories'!D4</f>
        <v>Investissement</v>
      </c>
      <c r="C7" s="11">
        <f>'Coûts par catégories'!D5</f>
        <v>80000</v>
      </c>
      <c r="D7" s="11">
        <f>'Coûts par catégories'!I5</f>
        <v>60000</v>
      </c>
      <c r="E7" s="11">
        <f>'Coûts par catégories'!N5</f>
        <v>0</v>
      </c>
      <c r="F7" s="13">
        <f>SUM(C7:E7)</f>
        <v>140000</v>
      </c>
      <c r="G7" s="16">
        <f>F7/$F$8</f>
        <v>0.28985507246376813</v>
      </c>
    </row>
    <row r="8" spans="1:7" ht="16" thickBot="1">
      <c r="B8" s="17" t="s">
        <v>7</v>
      </c>
      <c r="C8" s="18">
        <f>SUM(C5:C7)</f>
        <v>285000</v>
      </c>
      <c r="D8" s="18">
        <f>SUM(D5:D7)</f>
        <v>153000</v>
      </c>
      <c r="E8" s="18">
        <f>SUM(E5:E7)</f>
        <v>45000</v>
      </c>
      <c r="F8" s="18">
        <f>SUM(F5:F7)</f>
        <v>483000</v>
      </c>
      <c r="G8" s="19">
        <f>F8/$F$8</f>
        <v>1</v>
      </c>
    </row>
  </sheetData>
  <sheetProtection formatCells="0" formatColumns="0" formatRows="0" autoFilter="0"/>
  <mergeCells count="2">
    <mergeCell ref="B3:G3"/>
    <mergeCell ref="B1:G1"/>
  </mergeCells>
  <dataValidations count="1">
    <dataValidation type="list" allowBlank="1" showInputMessage="1" showErrorMessage="1" sqref="B3">
      <formula1>Programme</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Planification</vt:lpstr>
      <vt:lpstr>Coûts par catégories</vt:lpstr>
      <vt:lpstr>Graphique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Csoban Somodi</dc:creator>
  <cp:lastModifiedBy>Csob</cp:lastModifiedBy>
  <cp:lastPrinted>2015-02-24T13:29:21Z</cp:lastPrinted>
  <dcterms:created xsi:type="dcterms:W3CDTF">2012-03-27T03:51:19Z</dcterms:created>
  <dcterms:modified xsi:type="dcterms:W3CDTF">2015-12-01T21:52:04Z</dcterms:modified>
</cp:coreProperties>
</file>