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showInkAnnotation="0" codeName="ThisWorkbook" autoCompressPictures="0"/>
  <bookViews>
    <workbookView xWindow="0" yWindow="0" windowWidth="25600" windowHeight="14340" tabRatio="915" activeTab="2"/>
  </bookViews>
  <sheets>
    <sheet name="Planification" sheetId="52" r:id="rId1"/>
    <sheet name="Coûts par catégories" sheetId="34" r:id="rId2"/>
    <sheet name="Graphique" sheetId="48" r:id="rId3"/>
  </sheets>
  <definedNames>
    <definedName name="_xlnm._FilterDatabase" localSheetId="2" hidden="1">Graphique!$A$6:$A$8</definedName>
    <definedName name="_xlnm._FilterDatabase" localSheetId="0" hidden="1">Planification!$A$2:$O$10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" i="48" l="1"/>
  <c r="B6" i="48"/>
  <c r="B5" i="48"/>
  <c r="P15" i="34"/>
  <c r="K15" i="34"/>
  <c r="F15" i="34"/>
  <c r="P14" i="34"/>
  <c r="K14" i="34"/>
  <c r="F14" i="34"/>
  <c r="P13" i="34"/>
  <c r="K13" i="34"/>
  <c r="F13" i="34"/>
  <c r="P12" i="34"/>
  <c r="K12" i="34"/>
  <c r="F12" i="34"/>
  <c r="P11" i="34"/>
  <c r="K11" i="34"/>
  <c r="F11" i="34"/>
  <c r="P10" i="34"/>
  <c r="K10" i="34"/>
  <c r="F10" i="34"/>
  <c r="P9" i="34"/>
  <c r="K9" i="34"/>
  <c r="F9" i="34"/>
  <c r="L8" i="34"/>
  <c r="M8" i="34"/>
  <c r="N8" i="34"/>
  <c r="P8" i="34"/>
  <c r="G8" i="34"/>
  <c r="H8" i="34"/>
  <c r="I8" i="34"/>
  <c r="K8" i="34"/>
  <c r="B8" i="34"/>
  <c r="C8" i="34"/>
  <c r="D8" i="34"/>
  <c r="F8" i="34"/>
  <c r="L7" i="34"/>
  <c r="M7" i="34"/>
  <c r="N7" i="34"/>
  <c r="P7" i="34"/>
  <c r="G7" i="34"/>
  <c r="H7" i="34"/>
  <c r="I7" i="34"/>
  <c r="K7" i="34"/>
  <c r="B7" i="34"/>
  <c r="C7" i="34"/>
  <c r="D7" i="34"/>
  <c r="F7" i="34"/>
  <c r="L6" i="34"/>
  <c r="M6" i="34"/>
  <c r="N6" i="34"/>
  <c r="P6" i="34"/>
  <c r="G6" i="34"/>
  <c r="H6" i="34"/>
  <c r="I6" i="34"/>
  <c r="K6" i="34"/>
  <c r="B6" i="34"/>
  <c r="C6" i="34"/>
  <c r="D6" i="34"/>
  <c r="F6" i="34"/>
  <c r="H5" i="52"/>
  <c r="H4" i="52"/>
  <c r="J7" i="34"/>
  <c r="C10" i="52"/>
  <c r="I5" i="52"/>
  <c r="G5" i="52"/>
  <c r="F5" i="52"/>
  <c r="E5" i="52"/>
  <c r="D5" i="52"/>
  <c r="C8" i="52"/>
  <c r="C6" i="52"/>
  <c r="O13" i="34"/>
  <c r="O14" i="34"/>
  <c r="O15" i="34"/>
  <c r="J13" i="34"/>
  <c r="J14" i="34"/>
  <c r="J15" i="34"/>
  <c r="E13" i="34"/>
  <c r="A14" i="34"/>
  <c r="A15" i="34"/>
  <c r="I4" i="52"/>
  <c r="G4" i="52"/>
  <c r="F4" i="52"/>
  <c r="E4" i="52"/>
  <c r="D4" i="52"/>
  <c r="J10" i="52"/>
  <c r="C11" i="52"/>
  <c r="J11" i="52"/>
  <c r="C12" i="52"/>
  <c r="E15" i="34"/>
  <c r="C9" i="52"/>
  <c r="J9" i="52"/>
  <c r="C7" i="52"/>
  <c r="J7" i="52"/>
  <c r="J6" i="52"/>
  <c r="J12" i="52"/>
  <c r="E14" i="34"/>
  <c r="C4" i="52"/>
  <c r="C5" i="52"/>
  <c r="J5" i="52"/>
  <c r="J4" i="52"/>
  <c r="E7" i="34"/>
  <c r="F3" i="52"/>
  <c r="H3" i="52"/>
  <c r="I3" i="52"/>
  <c r="D3" i="52"/>
  <c r="A6" i="34"/>
  <c r="A7" i="34"/>
  <c r="A8" i="34"/>
  <c r="M5" i="34"/>
  <c r="E6" i="48"/>
  <c r="O12" i="34"/>
  <c r="O11" i="34"/>
  <c r="O10" i="34"/>
  <c r="O9" i="34"/>
  <c r="J12" i="34"/>
  <c r="J11" i="34"/>
  <c r="J10" i="34"/>
  <c r="J9" i="34"/>
  <c r="E12" i="34"/>
  <c r="J8" i="34"/>
  <c r="G3" i="52"/>
  <c r="E3" i="52"/>
  <c r="A12" i="34"/>
  <c r="A13" i="34"/>
  <c r="A10" i="34"/>
  <c r="A11" i="34"/>
  <c r="A9" i="34"/>
  <c r="C3" i="52"/>
  <c r="J3" i="52"/>
  <c r="H5" i="34"/>
  <c r="D6" i="48"/>
  <c r="O8" i="34"/>
  <c r="L5" i="34"/>
  <c r="E5" i="48"/>
  <c r="I5" i="34"/>
  <c r="D7" i="48"/>
  <c r="O7" i="34"/>
  <c r="N5" i="34"/>
  <c r="E7" i="48"/>
  <c r="O6" i="34"/>
  <c r="O5" i="34"/>
  <c r="G5" i="34"/>
  <c r="D5" i="48"/>
  <c r="E10" i="34"/>
  <c r="E9" i="34"/>
  <c r="E8" i="34"/>
  <c r="J6" i="34"/>
  <c r="J5" i="34"/>
  <c r="D4" i="48"/>
  <c r="E4" i="48"/>
  <c r="E6" i="34"/>
  <c r="E5" i="34"/>
  <c r="C5" i="34"/>
  <c r="C6" i="48"/>
  <c r="D5" i="34"/>
  <c r="C7" i="48"/>
  <c r="B5" i="34"/>
  <c r="C5" i="48"/>
  <c r="E8" i="48"/>
  <c r="C8" i="48"/>
  <c r="F5" i="48"/>
  <c r="F6" i="48"/>
  <c r="F7" i="48"/>
  <c r="D8" i="48"/>
  <c r="F8" i="48"/>
  <c r="G8" i="48"/>
  <c r="G5" i="48"/>
  <c r="G6" i="48"/>
  <c r="G7" i="48"/>
  <c r="E11" i="34"/>
  <c r="J8" i="52"/>
</calcChain>
</file>

<file path=xl/sharedStrings.xml><?xml version="1.0" encoding="utf-8"?>
<sst xmlns="http://schemas.openxmlformats.org/spreadsheetml/2006/main" count="40" uniqueCount="29">
  <si>
    <t>Total</t>
  </si>
  <si>
    <t>%</t>
  </si>
  <si>
    <t>Total 2016-2018</t>
  </si>
  <si>
    <t>Validation</t>
  </si>
  <si>
    <t>Costing Exercise</t>
  </si>
  <si>
    <t>Structure d'activité</t>
  </si>
  <si>
    <t>T1</t>
  </si>
  <si>
    <t>T2</t>
  </si>
  <si>
    <t>T3</t>
  </si>
  <si>
    <t>T4</t>
  </si>
  <si>
    <t>Salaire</t>
  </si>
  <si>
    <t>Investissement</t>
  </si>
  <si>
    <t>Foncionnement</t>
  </si>
  <si>
    <t>Décomposition des coûts par catégories</t>
  </si>
  <si>
    <t>Catégories de dépenses</t>
  </si>
  <si>
    <t>Total des dépenses</t>
  </si>
  <si>
    <t>TOTAL dépenses</t>
  </si>
  <si>
    <t>Catégories/années</t>
  </si>
  <si>
    <t>Dépenses par catégories</t>
  </si>
  <si>
    <t>Dépenses par catégories pour 2016-2018</t>
  </si>
  <si>
    <t>Programme 1 Améliorer la conservation et la restauration des écosystèmes critiques, y compris par l'intégration et l'expansion du réseau national d'aires protégées</t>
  </si>
  <si>
    <t>Sous-programme 1.1 Protection et réhabilitation des eaux intérieures</t>
  </si>
  <si>
    <t>Action 1.1.1 Conservation et restauration des zones humides de basse et haute altitude d'importance critique</t>
  </si>
  <si>
    <t>Inventorier et cartigraphier les zones à conserver et à restaurer</t>
  </si>
  <si>
    <t>identifier et analyser les moteurs de la dégradation</t>
  </si>
  <si>
    <t>mettre en place un cadre de concertation des acteurs</t>
  </si>
  <si>
    <t>mener les activités restauration (amenagement des berges et vallées, profilage et dragauage des cours d'eau)</t>
  </si>
  <si>
    <t>Suivi et évaluation</t>
  </si>
  <si>
    <t>Elaborer et mettre en oeuvre le plan d'aménagement et de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</si>
</sst>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 x14ac:knownFonts="1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81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/>
      <protection locked="0"/>
    </xf>
    <xf numFmtId="37" fontId="0" fillId="0" borderId="4" xfId="13" applyNumberFormat="1" applyFont="1" applyFill="1" applyBorder="1" applyAlignment="1" applyProtection="1">
      <alignment horizontal="right" vertical="center"/>
      <protection locked="0"/>
    </xf>
    <xf numFmtId="37" fontId="0" fillId="0" borderId="2" xfId="13" applyNumberFormat="1" applyFont="1" applyFill="1" applyBorder="1" applyAlignment="1" applyProtection="1">
      <alignment horizontal="right" vertical="center"/>
      <protection locked="0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Geneva" xfId="186"/>
    <cellStyle name="gras et souligné" xfId="187"/>
    <cellStyle name="gras et trame moyenne" xfId="188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2" xfId="20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Milliers" xfId="13" builtinId="3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ourcentage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Graphique!$B$3:$G$3</c:f>
          <c:strCache>
            <c:ptCount val="1"/>
            <c:pt idx="0">
              <c:v>Dépenses par catégories</c:v>
            </c:pt>
          </c:strCache>
        </c:strRef>
      </c:tx>
      <c:layout>
        <c:manualLayout>
          <c:xMode val="edge"/>
          <c:yMode val="edge"/>
          <c:x val="0.251584699453552"/>
          <c:y val="0.03003754693366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063847331583552"/>
          <c:y val="0.192891113892366"/>
          <c:w val="0.900041557305337"/>
          <c:h val="0.49447557478344"/>
        </c:manualLayout>
      </c:layout>
      <c:lineChart>
        <c:grouping val="standard"/>
        <c:varyColors val="0"/>
        <c:ser>
          <c:idx val="1"/>
          <c:order val="0"/>
          <c:tx>
            <c:strRef>
              <c:f>Graphique!$B$5</c:f>
              <c:strCache>
                <c:ptCount val="1"/>
                <c:pt idx="0">
                  <c:v>Salaire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Graphique!$C$5:$E$5</c:f>
              <c:numCache>
                <c:formatCode>_ * #\ ##0_)\ _$_ ;_ * \(#\ ##0\)\ _$_ ;_ * "-"??_)\ _$_ ;_ @_ </c:formatCode>
                <c:ptCount val="3"/>
                <c:pt idx="0">
                  <c:v>100000.0</c:v>
                </c:pt>
                <c:pt idx="1">
                  <c:v>60000.0</c:v>
                </c:pt>
                <c:pt idx="2">
                  <c:v>10000.0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Graphique!$B$6</c:f>
              <c:strCache>
                <c:ptCount val="1"/>
                <c:pt idx="0">
                  <c:v>Foncionnement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Graphique!$C$6:$E$6</c:f>
              <c:numCache>
                <c:formatCode>_ * #\ ##0_)\ _$_ ;_ * \(#\ ##0\)\ _$_ ;_ * "-"??_)\ _$_ ;_ @_ </c:formatCode>
                <c:ptCount val="3"/>
                <c:pt idx="0">
                  <c:v>80000.0</c:v>
                </c:pt>
                <c:pt idx="1">
                  <c:v>50000.0</c:v>
                </c:pt>
                <c:pt idx="2">
                  <c:v>60000.0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Graphique!$B$7</c:f>
              <c:strCache>
                <c:ptCount val="1"/>
                <c:pt idx="0">
                  <c:v>Investissement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Graphique!$C$4:$E$4</c:f>
              <c:numCache>
                <c:formatCode>General</c:formatCode>
                <c:ptCount val="3"/>
                <c:pt idx="0">
                  <c:v>2016.0</c:v>
                </c:pt>
                <c:pt idx="1">
                  <c:v>2017.0</c:v>
                </c:pt>
                <c:pt idx="2">
                  <c:v>2018.0</c:v>
                </c:pt>
              </c:numCache>
            </c:numRef>
          </c:cat>
          <c:val>
            <c:numRef>
              <c:f>Graphique!$C$7:$E$7</c:f>
              <c:numCache>
                <c:formatCode>_ * #\ ##0_)\ _$_ ;_ * \(#\ ##0\)\ _$_ ;_ * "-"??_)\ _$_ ;_ @_ </c:formatCode>
                <c:ptCount val="3"/>
                <c:pt idx="0">
                  <c:v>70000.0</c:v>
                </c:pt>
                <c:pt idx="1">
                  <c:v>570000.0</c:v>
                </c:pt>
                <c:pt idx="2">
                  <c:v>360000.0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5664808"/>
        <c:axId val="2125660840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Graphique!$B$4</c15:sqref>
                        </c15:formulaRef>
                      </c:ext>
                    </c:extLst>
                    <c:strCache>
                      <c:ptCount val="1"/>
                      <c:pt idx="0">
                        <c:v>Catégories/années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Graphique!$C$4:$E$4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125664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5660840"/>
        <c:crosses val="autoZero"/>
        <c:auto val="0"/>
        <c:lblOffset val="100"/>
        <c:baseTimeUnit val="days"/>
        <c:majorUnit val="1.0"/>
      </c:dateAx>
      <c:valAx>
        <c:axId val="2125660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25664808"/>
        <c:crosses val="autoZero"/>
        <c:crossBetween val="between"/>
        <c:dispUnits>
          <c:builtInUnit val="thousands"/>
          <c:dispUnitsLbl>
            <c:layout/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900" b="1" i="0" u="none" strike="noStrike" kern="1200" cap="all" baseline="0">
                      <a:solidFill>
                        <a:schemeClr val="lt1">
                          <a:lumMod val="8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en-US"/>
                    <a:t>Milliers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 enableFormatConditionsCalculation="0">
    <tabColor theme="8" tint="-0.499984740745262"/>
  </sheetPr>
  <dimension ref="A1:J12"/>
  <sheetViews>
    <sheetView zoomScale="125" zoomScaleNormal="125" zoomScalePageLayoutView="125" workbookViewId="0">
      <pane ySplit="2" topLeftCell="A3" activePane="bottomLeft" state="frozen"/>
      <selection pane="bottomLeft" activeCell="J11" sqref="J11"/>
    </sheetView>
  </sheetViews>
  <sheetFormatPr baseColWidth="10" defaultColWidth="14" defaultRowHeight="12" outlineLevelCol="1" x14ac:dyDescent="0"/>
  <cols>
    <col min="1" max="1" width="7.796875" style="2" customWidth="1"/>
    <col min="2" max="2" width="55.796875" style="1" customWidth="1"/>
    <col min="3" max="3" width="14" style="10" customWidth="1"/>
    <col min="4" max="7" width="14" style="10" customWidth="1" outlineLevel="1"/>
    <col min="8" max="9" width="14" style="10" customWidth="1"/>
    <col min="10" max="10" width="18.796875" style="10" customWidth="1"/>
    <col min="11" max="16384" width="14" style="1"/>
  </cols>
  <sheetData>
    <row r="1" spans="1:10" ht="19" hidden="1">
      <c r="A1" s="32" t="s">
        <v>4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39" customHeight="1">
      <c r="A2" s="6"/>
      <c r="B2" s="27" t="s">
        <v>5</v>
      </c>
      <c r="C2" s="44">
        <v>2016</v>
      </c>
      <c r="D2" s="3" t="s">
        <v>6</v>
      </c>
      <c r="E2" s="3" t="s">
        <v>7</v>
      </c>
      <c r="F2" s="3" t="s">
        <v>8</v>
      </c>
      <c r="G2" s="3" t="s">
        <v>9</v>
      </c>
      <c r="H2" s="44">
        <v>2017</v>
      </c>
      <c r="I2" s="44">
        <v>2018</v>
      </c>
      <c r="J2" s="44" t="s">
        <v>2</v>
      </c>
    </row>
    <row r="3" spans="1:10" s="5" customFormat="1" ht="44" customHeight="1">
      <c r="A3" s="66" t="s">
        <v>20</v>
      </c>
      <c r="B3" s="66"/>
      <c r="C3" s="48">
        <f>SUM(D3:G3)</f>
        <v>250000</v>
      </c>
      <c r="D3" s="24">
        <f>D4</f>
        <v>55000</v>
      </c>
      <c r="E3" s="24">
        <f t="shared" ref="E3:I4" si="0">E4</f>
        <v>60000</v>
      </c>
      <c r="F3" s="24">
        <f t="shared" si="0"/>
        <v>50000</v>
      </c>
      <c r="G3" s="24">
        <f t="shared" si="0"/>
        <v>85000</v>
      </c>
      <c r="H3" s="45">
        <f t="shared" si="0"/>
        <v>680000</v>
      </c>
      <c r="I3" s="45">
        <f t="shared" si="0"/>
        <v>430000</v>
      </c>
      <c r="J3" s="48">
        <f>C3+H3+I3</f>
        <v>1360000</v>
      </c>
    </row>
    <row r="4" spans="1:10" s="2" customFormat="1" ht="30" customHeight="1">
      <c r="A4" s="67" t="s">
        <v>21</v>
      </c>
      <c r="B4" s="68"/>
      <c r="C4" s="49">
        <f t="shared" ref="C4:C12" si="1">SUM(D4:G4)</f>
        <v>250000</v>
      </c>
      <c r="D4" s="43">
        <f>D5</f>
        <v>55000</v>
      </c>
      <c r="E4" s="31">
        <f t="shared" si="0"/>
        <v>60000</v>
      </c>
      <c r="F4" s="31">
        <f t="shared" si="0"/>
        <v>50000</v>
      </c>
      <c r="G4" s="47">
        <f t="shared" si="0"/>
        <v>85000</v>
      </c>
      <c r="H4" s="46">
        <f t="shared" si="0"/>
        <v>680000</v>
      </c>
      <c r="I4" s="46">
        <f t="shared" si="0"/>
        <v>430000</v>
      </c>
      <c r="J4" s="49">
        <f>C4+H4+I4</f>
        <v>1360000</v>
      </c>
    </row>
    <row r="5" spans="1:10" s="2" customFormat="1" ht="25" customHeight="1">
      <c r="A5" s="69" t="s">
        <v>22</v>
      </c>
      <c r="B5" s="70"/>
      <c r="C5" s="50">
        <f t="shared" si="1"/>
        <v>250000</v>
      </c>
      <c r="D5" s="51">
        <f t="shared" ref="D5:I5" si="2">SUM(D6:D12)</f>
        <v>55000</v>
      </c>
      <c r="E5" s="52">
        <f t="shared" si="2"/>
        <v>60000</v>
      </c>
      <c r="F5" s="52">
        <f t="shared" si="2"/>
        <v>50000</v>
      </c>
      <c r="G5" s="53">
        <f t="shared" si="2"/>
        <v>85000</v>
      </c>
      <c r="H5" s="54">
        <f t="shared" si="2"/>
        <v>680000</v>
      </c>
      <c r="I5" s="54">
        <f t="shared" si="2"/>
        <v>430000</v>
      </c>
      <c r="J5" s="50">
        <f t="shared" ref="J5:J12" si="3">C5+H5+I5</f>
        <v>1360000</v>
      </c>
    </row>
    <row r="6" spans="1:10" s="8" customFormat="1">
      <c r="A6" s="7"/>
      <c r="B6" s="78" t="s">
        <v>23</v>
      </c>
      <c r="C6" s="60">
        <f t="shared" si="1"/>
        <v>100000</v>
      </c>
      <c r="D6" s="79">
        <v>50000</v>
      </c>
      <c r="E6" s="56">
        <v>25000</v>
      </c>
      <c r="F6" s="56">
        <v>25000</v>
      </c>
      <c r="G6" s="57"/>
      <c r="H6" s="58"/>
      <c r="I6" s="58"/>
      <c r="J6" s="60">
        <f t="shared" si="3"/>
        <v>100000</v>
      </c>
    </row>
    <row r="7" spans="1:10" s="8" customFormat="1">
      <c r="A7" s="7"/>
      <c r="B7" s="78" t="s">
        <v>24</v>
      </c>
      <c r="C7" s="60">
        <f t="shared" si="1"/>
        <v>50000</v>
      </c>
      <c r="D7" s="55"/>
      <c r="E7" s="56">
        <v>30000</v>
      </c>
      <c r="F7" s="56">
        <v>20000</v>
      </c>
      <c r="G7" s="65"/>
      <c r="H7" s="58"/>
      <c r="I7" s="58"/>
      <c r="J7" s="60">
        <f t="shared" si="3"/>
        <v>50000</v>
      </c>
    </row>
    <row r="8" spans="1:10" s="8" customFormat="1">
      <c r="A8" s="7"/>
      <c r="B8" s="78" t="s">
        <v>28</v>
      </c>
      <c r="C8" s="60">
        <f t="shared" si="1"/>
        <v>50000</v>
      </c>
      <c r="D8" s="55"/>
      <c r="E8" s="56"/>
      <c r="F8" s="56"/>
      <c r="G8" s="57">
        <v>50000</v>
      </c>
      <c r="H8" s="58">
        <v>300000</v>
      </c>
      <c r="I8" s="58">
        <v>150000</v>
      </c>
      <c r="J8" s="60">
        <f t="shared" si="3"/>
        <v>500000</v>
      </c>
    </row>
    <row r="9" spans="1:10" s="8" customFormat="1">
      <c r="A9" s="7"/>
      <c r="B9" s="78" t="s">
        <v>26</v>
      </c>
      <c r="C9" s="60">
        <f t="shared" si="1"/>
        <v>0</v>
      </c>
      <c r="D9" s="55"/>
      <c r="E9" s="56"/>
      <c r="F9" s="56"/>
      <c r="G9" s="57"/>
      <c r="H9" s="58">
        <v>350000</v>
      </c>
      <c r="I9" s="58">
        <v>250000</v>
      </c>
      <c r="J9" s="60">
        <f t="shared" si="3"/>
        <v>600000</v>
      </c>
    </row>
    <row r="10" spans="1:10" s="8" customFormat="1">
      <c r="A10" s="7"/>
      <c r="B10" s="78" t="s">
        <v>25</v>
      </c>
      <c r="C10" s="60">
        <f t="shared" si="1"/>
        <v>30000</v>
      </c>
      <c r="D10" s="55"/>
      <c r="E10" s="56"/>
      <c r="F10" s="56"/>
      <c r="G10" s="80">
        <v>30000</v>
      </c>
      <c r="H10" s="58">
        <v>10000</v>
      </c>
      <c r="I10" s="58">
        <v>10000</v>
      </c>
      <c r="J10" s="60">
        <f t="shared" si="3"/>
        <v>50000</v>
      </c>
    </row>
    <row r="11" spans="1:10" s="8" customFormat="1">
      <c r="A11" s="7"/>
      <c r="B11" s="78" t="s">
        <v>27</v>
      </c>
      <c r="C11" s="60">
        <f t="shared" si="1"/>
        <v>20000</v>
      </c>
      <c r="D11" s="55">
        <v>5000</v>
      </c>
      <c r="E11" s="56">
        <v>5000</v>
      </c>
      <c r="F11" s="56">
        <v>5000</v>
      </c>
      <c r="G11" s="57">
        <v>5000</v>
      </c>
      <c r="H11" s="58">
        <v>20000</v>
      </c>
      <c r="I11" s="58">
        <v>20000</v>
      </c>
      <c r="J11" s="60">
        <f t="shared" si="3"/>
        <v>60000</v>
      </c>
    </row>
    <row r="12" spans="1:10" s="8" customFormat="1" ht="13" thickBot="1">
      <c r="A12" s="7"/>
      <c r="B12" s="78"/>
      <c r="C12" s="60">
        <f t="shared" si="1"/>
        <v>0</v>
      </c>
      <c r="D12" s="55"/>
      <c r="E12" s="56"/>
      <c r="F12" s="56"/>
      <c r="G12" s="57"/>
      <c r="H12" s="59"/>
      <c r="I12" s="59"/>
      <c r="J12" s="60">
        <f t="shared" si="3"/>
        <v>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 enableFormatConditionsCalculation="0">
    <tabColor rgb="FFFF0000"/>
  </sheetPr>
  <dimension ref="A1:P15"/>
  <sheetViews>
    <sheetView zoomScale="125" zoomScaleNormal="125" zoomScalePageLayoutView="125" workbookViewId="0">
      <pane xSplit="1" ySplit="4" topLeftCell="I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O14" sqref="O14"/>
    </sheetView>
  </sheetViews>
  <sheetFormatPr baseColWidth="10" defaultColWidth="12" defaultRowHeight="12" outlineLevelRow="1" x14ac:dyDescent="0"/>
  <cols>
    <col min="1" max="1" width="48.19921875" style="5" bestFit="1" customWidth="1"/>
    <col min="2" max="2" width="18.3984375" style="4" customWidth="1"/>
    <col min="3" max="3" width="15.796875" style="4" customWidth="1"/>
    <col min="4" max="4" width="15.19921875" style="4" customWidth="1"/>
    <col min="5" max="5" width="18" style="4" customWidth="1"/>
    <col min="6" max="6" width="14" style="1" bestFit="1" customWidth="1"/>
    <col min="7" max="7" width="18.3984375" style="4" customWidth="1"/>
    <col min="8" max="8" width="15.796875" style="4" customWidth="1"/>
    <col min="9" max="9" width="15.19921875" style="4" customWidth="1"/>
    <col min="10" max="10" width="18" style="4" customWidth="1"/>
    <col min="11" max="11" width="14" style="1" bestFit="1" customWidth="1"/>
    <col min="12" max="12" width="18.3984375" style="4" customWidth="1"/>
    <col min="13" max="13" width="15.796875" style="4" customWidth="1"/>
    <col min="14" max="14" width="15.199218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1">
        <v>2016</v>
      </c>
      <c r="C3" s="72"/>
      <c r="D3" s="72"/>
      <c r="E3" s="73"/>
      <c r="G3" s="71">
        <v>2017</v>
      </c>
      <c r="H3" s="72"/>
      <c r="I3" s="72"/>
      <c r="J3" s="73"/>
      <c r="L3" s="71">
        <v>2018</v>
      </c>
      <c r="M3" s="72"/>
      <c r="N3" s="72"/>
      <c r="O3" s="73"/>
    </row>
    <row r="4" spans="1:16">
      <c r="A4" s="9" t="s">
        <v>14</v>
      </c>
      <c r="B4" s="26" t="s">
        <v>10</v>
      </c>
      <c r="C4" s="26" t="s">
        <v>12</v>
      </c>
      <c r="D4" s="26" t="s">
        <v>11</v>
      </c>
      <c r="E4" s="26" t="s">
        <v>0</v>
      </c>
      <c r="F4" s="30" t="s">
        <v>3</v>
      </c>
      <c r="G4" s="26" t="s">
        <v>10</v>
      </c>
      <c r="H4" s="26" t="s">
        <v>12</v>
      </c>
      <c r="I4" s="26" t="s">
        <v>11</v>
      </c>
      <c r="J4" s="26" t="s">
        <v>0</v>
      </c>
      <c r="K4" s="30" t="s">
        <v>3</v>
      </c>
      <c r="L4" s="26" t="s">
        <v>10</v>
      </c>
      <c r="M4" s="26" t="s">
        <v>12</v>
      </c>
      <c r="N4" s="26" t="s">
        <v>11</v>
      </c>
      <c r="O4" s="26" t="s">
        <v>0</v>
      </c>
      <c r="P4" s="30" t="s">
        <v>3</v>
      </c>
    </row>
    <row r="5" spans="1:16" s="20" customFormat="1">
      <c r="A5" s="35" t="s">
        <v>15</v>
      </c>
      <c r="B5" s="36">
        <f>B6</f>
        <v>100000</v>
      </c>
      <c r="C5" s="36">
        <f t="shared" ref="C5:D5" si="0">C6</f>
        <v>80000</v>
      </c>
      <c r="D5" s="36">
        <f t="shared" si="0"/>
        <v>70000</v>
      </c>
      <c r="E5" s="36">
        <f t="shared" ref="E5" si="1">E6</f>
        <v>250000</v>
      </c>
      <c r="F5" s="37"/>
      <c r="G5" s="36">
        <f>G6</f>
        <v>60000</v>
      </c>
      <c r="H5" s="36">
        <f t="shared" ref="H5" si="2">H6</f>
        <v>50000</v>
      </c>
      <c r="I5" s="36">
        <f t="shared" ref="I5" si="3">I6</f>
        <v>570000</v>
      </c>
      <c r="J5" s="36">
        <f t="shared" ref="J5" si="4">J6</f>
        <v>680000</v>
      </c>
      <c r="K5" s="37"/>
      <c r="L5" s="36">
        <f>L6</f>
        <v>10000</v>
      </c>
      <c r="M5" s="36">
        <f t="shared" ref="M5" si="5">M6</f>
        <v>60000</v>
      </c>
      <c r="N5" s="36">
        <f t="shared" ref="N5" si="6">N6</f>
        <v>360000</v>
      </c>
      <c r="O5" s="36">
        <f t="shared" ref="O5" si="7">O6</f>
        <v>430000</v>
      </c>
      <c r="P5" s="37"/>
    </row>
    <row r="6" spans="1:16" s="20" customFormat="1" ht="52">
      <c r="A6" s="38" t="str">
        <f>Planification!A3</f>
        <v>Programme 1 Améliorer la conservation et la restauration des écosystèmes critiques, y compris par l'intégration et l'expansion du réseau national d'aires protégées</v>
      </c>
      <c r="B6" s="39">
        <f>B7</f>
        <v>100000</v>
      </c>
      <c r="C6" s="39">
        <f>C7</f>
        <v>80000</v>
      </c>
      <c r="D6" s="39">
        <f>D7</f>
        <v>70000</v>
      </c>
      <c r="E6" s="39">
        <f>Planification!C3</f>
        <v>250000</v>
      </c>
      <c r="F6" s="29">
        <f t="shared" ref="F6:F15" si="8">IF((B6+C6+D6)=0,0,E6-SUM(B6:D6))</f>
        <v>0</v>
      </c>
      <c r="G6" s="39">
        <f>G7</f>
        <v>60000</v>
      </c>
      <c r="H6" s="39">
        <f>H7</f>
        <v>50000</v>
      </c>
      <c r="I6" s="39">
        <f>I7</f>
        <v>570000</v>
      </c>
      <c r="J6" s="39">
        <f>Planification!H3</f>
        <v>680000</v>
      </c>
      <c r="K6" s="29">
        <f t="shared" ref="K6:K15" si="9">IF((G6+H6+I6)=0,0,J6-SUM(G6:I6))</f>
        <v>0</v>
      </c>
      <c r="L6" s="39">
        <f>L7</f>
        <v>10000</v>
      </c>
      <c r="M6" s="39">
        <f>M7</f>
        <v>60000</v>
      </c>
      <c r="N6" s="39">
        <f>N7</f>
        <v>360000</v>
      </c>
      <c r="O6" s="39">
        <f>Planification!I3</f>
        <v>430000</v>
      </c>
      <c r="P6" s="29">
        <f t="shared" ref="P6:P15" si="10">IF((L6+M6+N6)=0,0,O6-SUM(L6:N6))</f>
        <v>0</v>
      </c>
    </row>
    <row r="7" spans="1:16" s="20" customFormat="1" ht="26">
      <c r="A7" s="40" t="str">
        <f>Planification!A4</f>
        <v>Sous-programme 1.1 Protection et réhabilitation des eaux intérieures</v>
      </c>
      <c r="B7" s="41">
        <f>B8</f>
        <v>100000</v>
      </c>
      <c r="C7" s="41">
        <f t="shared" ref="C7:D7" si="11">C8</f>
        <v>80000</v>
      </c>
      <c r="D7" s="41">
        <f t="shared" si="11"/>
        <v>70000</v>
      </c>
      <c r="E7" s="41">
        <f>Planification!C4</f>
        <v>250000</v>
      </c>
      <c r="F7" s="29">
        <f t="shared" si="8"/>
        <v>0</v>
      </c>
      <c r="G7" s="41">
        <f>G8</f>
        <v>60000</v>
      </c>
      <c r="H7" s="41">
        <f t="shared" ref="H7:I7" si="12">H8</f>
        <v>50000</v>
      </c>
      <c r="I7" s="41">
        <f t="shared" si="12"/>
        <v>570000</v>
      </c>
      <c r="J7" s="41">
        <f>Planification!H4</f>
        <v>680000</v>
      </c>
      <c r="K7" s="29">
        <f t="shared" si="9"/>
        <v>0</v>
      </c>
      <c r="L7" s="41">
        <f>L8</f>
        <v>10000</v>
      </c>
      <c r="M7" s="41">
        <f t="shared" ref="M7:N7" si="13">M8</f>
        <v>60000</v>
      </c>
      <c r="N7" s="41">
        <f t="shared" si="13"/>
        <v>360000</v>
      </c>
      <c r="O7" s="41">
        <f>Planification!I4</f>
        <v>430000</v>
      </c>
      <c r="P7" s="29">
        <f t="shared" si="10"/>
        <v>0</v>
      </c>
    </row>
    <row r="8" spans="1:16" s="20" customFormat="1" ht="24">
      <c r="A8" s="23" t="str">
        <f>Planification!A5</f>
        <v>Action 1.1.1 Conservation et restauration des zones humides de basse et haute altitude d'importance critique</v>
      </c>
      <c r="B8" s="21">
        <f>SUM(B9:B15)</f>
        <v>100000</v>
      </c>
      <c r="C8" s="21">
        <f>SUM(C9:C15)</f>
        <v>80000</v>
      </c>
      <c r="D8" s="21">
        <f>SUM(D9:D15)</f>
        <v>70000</v>
      </c>
      <c r="E8" s="21">
        <f>Planification!C5</f>
        <v>250000</v>
      </c>
      <c r="F8" s="29">
        <f t="shared" si="8"/>
        <v>0</v>
      </c>
      <c r="G8" s="21">
        <f>SUM(G9:G15)</f>
        <v>60000</v>
      </c>
      <c r="H8" s="21">
        <f>SUM(H9:H15)</f>
        <v>50000</v>
      </c>
      <c r="I8" s="21">
        <f>SUM(I9:I15)</f>
        <v>570000</v>
      </c>
      <c r="J8" s="21">
        <f>Planification!H5</f>
        <v>680000</v>
      </c>
      <c r="K8" s="29">
        <f t="shared" si="9"/>
        <v>0</v>
      </c>
      <c r="L8" s="21">
        <f>SUM(L9:L15)</f>
        <v>10000</v>
      </c>
      <c r="M8" s="21">
        <f>SUM(M9:M15)</f>
        <v>60000</v>
      </c>
      <c r="N8" s="21">
        <f>SUM(N9:N15)</f>
        <v>360000</v>
      </c>
      <c r="O8" s="21">
        <f>Planification!I5</f>
        <v>430000</v>
      </c>
      <c r="P8" s="29">
        <f t="shared" si="10"/>
        <v>0</v>
      </c>
    </row>
    <row r="9" spans="1:16" s="20" customFormat="1">
      <c r="A9" s="28" t="str">
        <f>Planification!B6</f>
        <v>Inventorier et cartigraphier les zones à conserver et à restaurer</v>
      </c>
      <c r="B9" s="34">
        <v>20000</v>
      </c>
      <c r="C9" s="34">
        <v>10000</v>
      </c>
      <c r="D9" s="34">
        <v>70000</v>
      </c>
      <c r="E9" s="22">
        <f>Planification!C6</f>
        <v>100000</v>
      </c>
      <c r="F9" s="29">
        <f t="shared" si="8"/>
        <v>0</v>
      </c>
      <c r="G9" s="34"/>
      <c r="H9" s="34"/>
      <c r="I9" s="34"/>
      <c r="J9" s="22">
        <f>Planification!H6</f>
        <v>0</v>
      </c>
      <c r="K9" s="29">
        <f t="shared" si="9"/>
        <v>0</v>
      </c>
      <c r="L9" s="34"/>
      <c r="M9" s="34"/>
      <c r="N9" s="34"/>
      <c r="O9" s="22">
        <f>Planification!I6</f>
        <v>0</v>
      </c>
      <c r="P9" s="29">
        <f t="shared" si="10"/>
        <v>0</v>
      </c>
    </row>
    <row r="10" spans="1:16" s="20" customFormat="1">
      <c r="A10" s="28" t="str">
        <f>Planification!B7</f>
        <v>identifier et analyser les moteurs de la dégradation</v>
      </c>
      <c r="B10" s="34">
        <v>35000</v>
      </c>
      <c r="C10" s="34">
        <v>15000</v>
      </c>
      <c r="D10" s="34"/>
      <c r="E10" s="22">
        <f>Planification!C7</f>
        <v>50000</v>
      </c>
      <c r="F10" s="29">
        <f t="shared" si="8"/>
        <v>0</v>
      </c>
      <c r="G10" s="34"/>
      <c r="H10" s="34"/>
      <c r="I10" s="34"/>
      <c r="J10" s="22">
        <f>Planification!H7</f>
        <v>0</v>
      </c>
      <c r="K10" s="29">
        <f t="shared" si="9"/>
        <v>0</v>
      </c>
      <c r="L10" s="34"/>
      <c r="M10" s="34"/>
      <c r="N10" s="34"/>
      <c r="O10" s="22">
        <f>Planification!I7</f>
        <v>0</v>
      </c>
      <c r="P10" s="29">
        <f t="shared" si="10"/>
        <v>0</v>
      </c>
    </row>
    <row r="11" spans="1:16" s="20" customFormat="1" ht="24">
      <c r="A11" s="28" t="str">
        <f>Planification!B8</f>
        <v>Elaborer et mettre en oeuvre le plan d'aménagement et de gestion</v>
      </c>
      <c r="B11" s="34">
        <v>35000</v>
      </c>
      <c r="C11" s="34">
        <v>15000</v>
      </c>
      <c r="D11" s="34"/>
      <c r="E11" s="22">
        <f>Planification!C8</f>
        <v>50000</v>
      </c>
      <c r="F11" s="29">
        <f t="shared" si="8"/>
        <v>0</v>
      </c>
      <c r="G11" s="34">
        <v>25000</v>
      </c>
      <c r="H11" s="34">
        <v>15000</v>
      </c>
      <c r="I11" s="34">
        <v>260000</v>
      </c>
      <c r="J11" s="22">
        <f>Planification!H8</f>
        <v>300000</v>
      </c>
      <c r="K11" s="29">
        <f t="shared" si="9"/>
        <v>0</v>
      </c>
      <c r="L11" s="34"/>
      <c r="M11" s="34">
        <v>20000</v>
      </c>
      <c r="N11" s="34">
        <v>130000</v>
      </c>
      <c r="O11" s="22">
        <f>Planification!I8</f>
        <v>150000</v>
      </c>
      <c r="P11" s="29">
        <f t="shared" si="10"/>
        <v>0</v>
      </c>
    </row>
    <row r="12" spans="1:16" s="20" customFormat="1" ht="24">
      <c r="A12" s="28" t="str">
        <f>Planification!B9</f>
        <v>mener les activités restauration (amenagement des berges et vallées, profilage et dragauage des cours d'eau)</v>
      </c>
      <c r="B12" s="34"/>
      <c r="C12" s="34"/>
      <c r="D12" s="34"/>
      <c r="E12" s="22">
        <f>Planification!C9</f>
        <v>0</v>
      </c>
      <c r="F12" s="29">
        <f t="shared" si="8"/>
        <v>0</v>
      </c>
      <c r="G12" s="34">
        <v>25000</v>
      </c>
      <c r="H12" s="34">
        <v>15000</v>
      </c>
      <c r="I12" s="34">
        <v>310000</v>
      </c>
      <c r="J12" s="22">
        <f>Planification!H9</f>
        <v>350000</v>
      </c>
      <c r="K12" s="29">
        <f t="shared" si="9"/>
        <v>0</v>
      </c>
      <c r="L12" s="34"/>
      <c r="M12" s="34">
        <v>20000</v>
      </c>
      <c r="N12" s="34">
        <v>230000</v>
      </c>
      <c r="O12" s="22">
        <f>Planification!I9</f>
        <v>250000</v>
      </c>
      <c r="P12" s="29">
        <f t="shared" si="10"/>
        <v>0</v>
      </c>
    </row>
    <row r="13" spans="1:16" s="20" customFormat="1">
      <c r="A13" s="28" t="str">
        <f>Planification!B10</f>
        <v>mettre en place un cadre de concertation des acteurs</v>
      </c>
      <c r="B13" s="34"/>
      <c r="C13" s="34">
        <v>30000</v>
      </c>
      <c r="D13" s="34"/>
      <c r="E13" s="22">
        <f>Planification!C10</f>
        <v>30000</v>
      </c>
      <c r="F13" s="29">
        <f t="shared" si="8"/>
        <v>0</v>
      </c>
      <c r="G13" s="34"/>
      <c r="H13" s="34">
        <v>10000</v>
      </c>
      <c r="I13" s="34"/>
      <c r="J13" s="22">
        <f>Planification!H10</f>
        <v>10000</v>
      </c>
      <c r="K13" s="29">
        <f t="shared" si="9"/>
        <v>0</v>
      </c>
      <c r="L13" s="34"/>
      <c r="M13" s="34">
        <v>10000</v>
      </c>
      <c r="N13" s="34"/>
      <c r="O13" s="22">
        <f>Planification!I10</f>
        <v>10000</v>
      </c>
      <c r="P13" s="29">
        <f t="shared" si="10"/>
        <v>0</v>
      </c>
    </row>
    <row r="14" spans="1:16" s="64" customFormat="1">
      <c r="A14" s="61" t="str">
        <f>Planification!B11</f>
        <v>Suivi et évaluation</v>
      </c>
      <c r="B14" s="62">
        <v>10000</v>
      </c>
      <c r="C14" s="62">
        <v>10000</v>
      </c>
      <c r="D14" s="62"/>
      <c r="E14" s="63">
        <f>Planification!C11</f>
        <v>20000</v>
      </c>
      <c r="F14" s="29">
        <f t="shared" si="8"/>
        <v>0</v>
      </c>
      <c r="G14" s="62">
        <v>10000</v>
      </c>
      <c r="H14" s="62">
        <v>10000</v>
      </c>
      <c r="I14" s="62"/>
      <c r="J14" s="63">
        <f>Planification!H11</f>
        <v>20000</v>
      </c>
      <c r="K14" s="29">
        <f t="shared" si="9"/>
        <v>0</v>
      </c>
      <c r="L14" s="62">
        <v>10000</v>
      </c>
      <c r="M14" s="62">
        <v>10000</v>
      </c>
      <c r="N14" s="62"/>
      <c r="O14" s="63">
        <f>Planification!I11</f>
        <v>20000</v>
      </c>
      <c r="P14" s="29">
        <f t="shared" si="10"/>
        <v>0</v>
      </c>
    </row>
    <row r="15" spans="1:16" s="20" customFormat="1">
      <c r="A15" s="28">
        <f>Planification!B12</f>
        <v>0</v>
      </c>
      <c r="B15" s="34"/>
      <c r="C15" s="34"/>
      <c r="D15" s="34"/>
      <c r="E15" s="22">
        <f>Planification!C12</f>
        <v>0</v>
      </c>
      <c r="F15" s="29">
        <f t="shared" si="8"/>
        <v>0</v>
      </c>
      <c r="G15" s="34"/>
      <c r="H15" s="34"/>
      <c r="I15" s="34"/>
      <c r="J15" s="22">
        <f>Planification!H12</f>
        <v>0</v>
      </c>
      <c r="K15" s="29">
        <f t="shared" si="9"/>
        <v>0</v>
      </c>
      <c r="L15" s="34"/>
      <c r="M15" s="34"/>
      <c r="N15" s="34"/>
      <c r="O15" s="22">
        <f>Planification!I12</f>
        <v>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 enableFormatConditionsCalculation="0">
    <tabColor rgb="FFFFC000"/>
  </sheetPr>
  <dimension ref="A1:G8"/>
  <sheetViews>
    <sheetView tabSelected="1" topLeftCell="B1" workbookViewId="0">
      <selection activeCell="D11" sqref="D11"/>
    </sheetView>
  </sheetViews>
  <sheetFormatPr baseColWidth="10" defaultColWidth="12" defaultRowHeight="12" outlineLevelCol="1" x14ac:dyDescent="0"/>
  <cols>
    <col min="1" max="1" width="12" style="1" hidden="1" customWidth="1" outlineLevel="1"/>
    <col min="2" max="2" width="22.59765625" style="1" bestFit="1" customWidth="1" collapsed="1"/>
    <col min="3" max="6" width="17" style="1" customWidth="1"/>
    <col min="7" max="16384" width="12" style="1"/>
  </cols>
  <sheetData>
    <row r="1" spans="1:7" ht="17">
      <c r="A1" s="1">
        <v>2</v>
      </c>
      <c r="B1" s="77" t="s">
        <v>19</v>
      </c>
      <c r="C1" s="77"/>
      <c r="D1" s="77"/>
      <c r="E1" s="77"/>
      <c r="F1" s="77"/>
      <c r="G1" s="77"/>
    </row>
    <row r="2" spans="1:7" ht="13" thickBot="1"/>
    <row r="3" spans="1:7" ht="17">
      <c r="B3" s="74" t="s">
        <v>18</v>
      </c>
      <c r="C3" s="75"/>
      <c r="D3" s="75"/>
      <c r="E3" s="75"/>
      <c r="F3" s="75"/>
      <c r="G3" s="76"/>
    </row>
    <row r="4" spans="1:7" ht="15">
      <c r="B4" s="14" t="s">
        <v>17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">
      <c r="B5" s="42" t="str">
        <f>'Coûts par catégories'!B4</f>
        <v>Salaire</v>
      </c>
      <c r="C5" s="11">
        <f>'Coûts par catégories'!B5</f>
        <v>100000</v>
      </c>
      <c r="D5" s="11">
        <f>'Coûts par catégories'!G5</f>
        <v>60000</v>
      </c>
      <c r="E5" s="11">
        <f>'Coûts par catégories'!L5</f>
        <v>10000</v>
      </c>
      <c r="F5" s="13">
        <f>SUM(C5:E5)</f>
        <v>170000</v>
      </c>
      <c r="G5" s="16">
        <f>F5/$F$8</f>
        <v>0.125</v>
      </c>
    </row>
    <row r="6" spans="1:7" ht="15">
      <c r="B6" s="42" t="str">
        <f>'Coûts par catégories'!C4</f>
        <v>Foncionnement</v>
      </c>
      <c r="C6" s="11">
        <f>'Coûts par catégories'!C5</f>
        <v>80000</v>
      </c>
      <c r="D6" s="11">
        <f>'Coûts par catégories'!H5</f>
        <v>50000</v>
      </c>
      <c r="E6" s="11">
        <f>'Coûts par catégories'!M5</f>
        <v>60000</v>
      </c>
      <c r="F6" s="13">
        <f>SUM(C6:E6)</f>
        <v>190000</v>
      </c>
      <c r="G6" s="16">
        <f>F6/$F$8</f>
        <v>0.13970588235294118</v>
      </c>
    </row>
    <row r="7" spans="1:7" ht="15">
      <c r="B7" s="42" t="str">
        <f>'Coûts par catégories'!D4</f>
        <v>Investissement</v>
      </c>
      <c r="C7" s="11">
        <f>'Coûts par catégories'!D5</f>
        <v>70000</v>
      </c>
      <c r="D7" s="11">
        <f>'Coûts par catégories'!I5</f>
        <v>570000</v>
      </c>
      <c r="E7" s="11">
        <f>'Coûts par catégories'!N5</f>
        <v>360000</v>
      </c>
      <c r="F7" s="13">
        <f>SUM(C7:E7)</f>
        <v>1000000</v>
      </c>
      <c r="G7" s="16">
        <f>F7/$F$8</f>
        <v>0.73529411764705888</v>
      </c>
    </row>
    <row r="8" spans="1:7" ht="16" thickBot="1">
      <c r="B8" s="17" t="s">
        <v>16</v>
      </c>
      <c r="C8" s="18">
        <f>SUM(C5:C7)</f>
        <v>250000</v>
      </c>
      <c r="D8" s="18">
        <f>SUM(D5:D7)</f>
        <v>680000</v>
      </c>
      <c r="E8" s="18">
        <f>SUM(E5:E7)</f>
        <v>430000</v>
      </c>
      <c r="F8" s="18">
        <f>SUM(F5:F7)</f>
        <v>1360000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Planification</vt:lpstr>
      <vt:lpstr>Coûts par catégories</vt:lpstr>
      <vt:lpstr>Graphique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MIKE</cp:lastModifiedBy>
  <cp:lastPrinted>2015-02-24T13:29:21Z</cp:lastPrinted>
  <dcterms:created xsi:type="dcterms:W3CDTF">2012-03-27T03:51:19Z</dcterms:created>
  <dcterms:modified xsi:type="dcterms:W3CDTF">2015-12-02T12:05:56Z</dcterms:modified>
</cp:coreProperties>
</file>